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ml.chartshapes+xml"/>
  <Override PartName="/xl/charts/chart5.xml" ContentType="application/vnd.openxmlformats-officedocument.drawingml.chart+xml"/>
  <Override PartName="/xl/drawings/drawing4.xml" ContentType="application/vnd.openxmlformats-officedocument.drawingml.chartshapes+xml"/>
  <Override PartName="/xl/charts/chart6.xml" ContentType="application/vnd.openxmlformats-officedocument.drawingml.chart+xml"/>
  <Override PartName="/xl/drawings/drawing5.xml" ContentType="application/vnd.openxmlformats-officedocument.drawingml.chartshapes+xml"/>
  <Override PartName="/xl/charts/chart7.xml" ContentType="application/vnd.openxmlformats-officedocument.drawingml.chart+xml"/>
  <Override PartName="/xl/drawings/drawing6.xml" ContentType="application/vnd.openxmlformats-officedocument.drawingml.chartshapes+xml"/>
  <Override PartName="/xl/charts/chart8.xml" ContentType="application/vnd.openxmlformats-officedocument.drawingml.chart+xml"/>
  <Override PartName="/xl/drawings/drawing7.xml" ContentType="application/vnd.openxmlformats-officedocument.drawingml.chartshapes+xml"/>
  <Override PartName="/xl/charts/chart9.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omments1.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19200" windowHeight="9255" firstSheet="1" activeTab="1"/>
  </bookViews>
  <sheets>
    <sheet name="結果_IS" sheetId="21" state="hidden" r:id="rId1"/>
    <sheet name="メイン" sheetId="2" r:id="rId2"/>
    <sheet name="スコア" sheetId="18" r:id="rId3"/>
    <sheet name="クレジット" sheetId="19" r:id="rId4"/>
  </sheets>
  <definedNames>
    <definedName name="_xlnm.Print_Area" localSheetId="3">クレジット!$A$1:$S$37</definedName>
    <definedName name="_xlnm.Print_Area" localSheetId="2">スコア!$A$1:$CD$194</definedName>
    <definedName name="_xlnm.Print_Area" localSheetId="1">メイン!$A$1:$G$72</definedName>
    <definedName name="_xlnm.Print_Area" localSheetId="0">結果_IS!$A$1:$P$98</definedName>
    <definedName name="_xlnm.Print_Titles" localSheetId="2">スコア!$5:$6</definedName>
    <definedName name="Z_047384A4_E844_4BB4_B522_1CE13C4699E4_.wvu.Cols" localSheetId="3" hidden="1">クレジット!$T:$IV</definedName>
    <definedName name="Z_047384A4_E844_4BB4_B522_1CE13C4699E4_.wvu.Cols" localSheetId="2" hidden="1">スコア!$BP:$BP,スコア!$CX:$CX,スコア!$DO:$DO,スコア!$EF:$KV</definedName>
    <definedName name="Z_047384A4_E844_4BB4_B522_1CE13C4699E4_.wvu.Cols" localSheetId="1" hidden="1">メイン!$I:$IV</definedName>
    <definedName name="Z_047384A4_E844_4BB4_B522_1CE13C4699E4_.wvu.PrintArea" localSheetId="3" hidden="1">クレジット!$A$1:$S$37</definedName>
    <definedName name="Z_047384A4_E844_4BB4_B522_1CE13C4699E4_.wvu.PrintArea" localSheetId="2" hidden="1">スコア!$A$1:$EC$194</definedName>
    <definedName name="Z_047384A4_E844_4BB4_B522_1CE13C4699E4_.wvu.PrintArea" localSheetId="1" hidden="1">メイン!$A$1:$G$70</definedName>
    <definedName name="Z_047384A4_E844_4BB4_B522_1CE13C4699E4_.wvu.PrintArea" localSheetId="0" hidden="1">結果_IS!$A$1:$P$98</definedName>
    <definedName name="Z_047384A4_E844_4BB4_B522_1CE13C4699E4_.wvu.PrintTitles" localSheetId="2" hidden="1">スコア!$5:$6</definedName>
    <definedName name="Z_047384A4_E844_4BB4_B522_1CE13C4699E4_.wvu.Rows" localSheetId="3" hidden="1">クレジット!$39:$65536,クレジット!$38:$38</definedName>
    <definedName name="Z_047384A4_E844_4BB4_B522_1CE13C4699E4_.wvu.Rows" localSheetId="2" hidden="1">スコア!$233:$65550,スコア!$33:$34,スコア!$99:$99,スコア!$120:$120,スコア!$137:$137,スコア!$196:$232</definedName>
    <definedName name="Z_047384A4_E844_4BB4_B522_1CE13C4699E4_.wvu.Rows" localSheetId="1" hidden="1">メイン!$108:$65536,メイン!$89:$107</definedName>
    <definedName name="Z_047384A4_E844_4BB4_B522_1CE13C4699E4_.wvu.Rows" localSheetId="0" hidden="1">結果_IS!$216:$65537,結果_IS!$18:$21,結果_IS!$72:$93,結果_IS!$99:$215</definedName>
  </definedNames>
  <calcPr calcId="152511"/>
</workbook>
</file>

<file path=xl/calcChain.xml><?xml version="1.0" encoding="utf-8"?>
<calcChain xmlns="http://schemas.openxmlformats.org/spreadsheetml/2006/main">
  <c r="BQ183" i="18" l="1"/>
  <c r="Y11" i="18"/>
  <c r="Z11" i="18"/>
  <c r="AA11" i="18"/>
  <c r="AB11" i="18"/>
  <c r="AC11" i="18"/>
  <c r="AD11" i="18"/>
  <c r="AE11" i="18"/>
  <c r="AF11" i="18"/>
  <c r="AG11" i="18"/>
  <c r="AH11" i="18"/>
  <c r="AI11" i="18"/>
  <c r="AJ11" i="18"/>
  <c r="AK11" i="18"/>
  <c r="Y12" i="18"/>
  <c r="Z12" i="18"/>
  <c r="AA12" i="18"/>
  <c r="AB12" i="18"/>
  <c r="AC12" i="18"/>
  <c r="AD12" i="18"/>
  <c r="AE12" i="18"/>
  <c r="AF12" i="18"/>
  <c r="AG12" i="18"/>
  <c r="AH12" i="18"/>
  <c r="AI12" i="18"/>
  <c r="AJ12" i="18"/>
  <c r="AK12" i="18"/>
  <c r="Y13" i="18"/>
  <c r="Z13" i="18"/>
  <c r="AA13" i="18"/>
  <c r="AB13" i="18"/>
  <c r="AC13" i="18"/>
  <c r="AD13" i="18"/>
  <c r="AE13" i="18"/>
  <c r="AF13" i="18"/>
  <c r="AG13" i="18"/>
  <c r="AH13" i="18"/>
  <c r="AI13" i="18"/>
  <c r="AJ13" i="18"/>
  <c r="AK13" i="18"/>
  <c r="Y14" i="18"/>
  <c r="Z14" i="18"/>
  <c r="AA14" i="18"/>
  <c r="AB14" i="18"/>
  <c r="AC14" i="18"/>
  <c r="AD14" i="18"/>
  <c r="AE14" i="18"/>
  <c r="AF14" i="18"/>
  <c r="AG14" i="18"/>
  <c r="AH14" i="18"/>
  <c r="AI14" i="18"/>
  <c r="AJ14" i="18"/>
  <c r="AK14" i="18"/>
  <c r="Y15" i="18"/>
  <c r="Z15" i="18"/>
  <c r="AA15" i="18"/>
  <c r="AB15" i="18"/>
  <c r="AC15" i="18"/>
  <c r="AD15" i="18"/>
  <c r="AE15" i="18"/>
  <c r="AF15" i="18"/>
  <c r="AG15" i="18"/>
  <c r="AH15" i="18"/>
  <c r="AI15" i="18"/>
  <c r="AJ15" i="18"/>
  <c r="AK15" i="18"/>
  <c r="Y16" i="18"/>
  <c r="Z16" i="18"/>
  <c r="AA16" i="18"/>
  <c r="AB16" i="18"/>
  <c r="AC16" i="18"/>
  <c r="AD16" i="18"/>
  <c r="AE16" i="18"/>
  <c r="AF16" i="18"/>
  <c r="AG16" i="18"/>
  <c r="AH16" i="18"/>
  <c r="AI16" i="18"/>
  <c r="AJ16" i="18"/>
  <c r="AK16" i="18"/>
  <c r="Y17" i="18"/>
  <c r="Z17" i="18"/>
  <c r="AA17" i="18"/>
  <c r="AB17" i="18"/>
  <c r="AC17" i="18"/>
  <c r="AD17" i="18"/>
  <c r="AE17" i="18"/>
  <c r="AF17" i="18"/>
  <c r="AG17" i="18"/>
  <c r="AH17" i="18"/>
  <c r="AI17" i="18"/>
  <c r="AJ17" i="18"/>
  <c r="AK17" i="18"/>
  <c r="Y18" i="18"/>
  <c r="Z18" i="18"/>
  <c r="AA18" i="18"/>
  <c r="AB18" i="18"/>
  <c r="AC18" i="18"/>
  <c r="AD18" i="18"/>
  <c r="AE18" i="18"/>
  <c r="AF18" i="18"/>
  <c r="AG18" i="18"/>
  <c r="AH18" i="18"/>
  <c r="AI18" i="18"/>
  <c r="AJ18" i="18"/>
  <c r="AK18" i="18"/>
  <c r="Y19" i="18"/>
  <c r="Z19" i="18"/>
  <c r="AA19" i="18"/>
  <c r="AB19" i="18"/>
  <c r="AC19" i="18"/>
  <c r="AD19" i="18"/>
  <c r="AE19" i="18"/>
  <c r="AF19" i="18"/>
  <c r="AG19" i="18"/>
  <c r="AH19" i="18"/>
  <c r="AI19" i="18"/>
  <c r="AJ19" i="18"/>
  <c r="AK19" i="18"/>
  <c r="Y20" i="18"/>
  <c r="Z20" i="18"/>
  <c r="AA20" i="18"/>
  <c r="AB20" i="18"/>
  <c r="AC20" i="18"/>
  <c r="AD20" i="18"/>
  <c r="AE20" i="18"/>
  <c r="AF20" i="18"/>
  <c r="AG20" i="18"/>
  <c r="AH20" i="18"/>
  <c r="AI20" i="18"/>
  <c r="AJ20" i="18"/>
  <c r="AK20" i="18"/>
  <c r="Y21" i="18"/>
  <c r="Z21" i="18"/>
  <c r="AA21" i="18"/>
  <c r="AB21" i="18"/>
  <c r="AC21" i="18"/>
  <c r="AD21" i="18"/>
  <c r="AE21" i="18"/>
  <c r="AF21" i="18"/>
  <c r="AG21" i="18"/>
  <c r="AH21" i="18"/>
  <c r="AI21" i="18"/>
  <c r="AJ21" i="18"/>
  <c r="AK21" i="18"/>
  <c r="Y22" i="18"/>
  <c r="Z22" i="18"/>
  <c r="AA22" i="18"/>
  <c r="AB22" i="18"/>
  <c r="AC22" i="18"/>
  <c r="AD22" i="18"/>
  <c r="AE22" i="18"/>
  <c r="AF22" i="18"/>
  <c r="AG22" i="18"/>
  <c r="AH22" i="18"/>
  <c r="AI22" i="18"/>
  <c r="AJ22" i="18"/>
  <c r="AK22" i="18"/>
  <c r="Y23" i="18"/>
  <c r="Z23" i="18"/>
  <c r="AA23" i="18"/>
  <c r="AB23" i="18"/>
  <c r="AC23" i="18"/>
  <c r="AD23" i="18"/>
  <c r="AE23" i="18"/>
  <c r="AF23" i="18"/>
  <c r="AG23" i="18"/>
  <c r="AH23" i="18"/>
  <c r="AI23" i="18"/>
  <c r="AJ23" i="18"/>
  <c r="AK23" i="18"/>
  <c r="Y24" i="18"/>
  <c r="Z24" i="18"/>
  <c r="AA24" i="18"/>
  <c r="AB24" i="18"/>
  <c r="AC24" i="18"/>
  <c r="AD24" i="18"/>
  <c r="AE24" i="18"/>
  <c r="AF24" i="18"/>
  <c r="AG24" i="18"/>
  <c r="AH24" i="18"/>
  <c r="AI24" i="18"/>
  <c r="AJ24" i="18"/>
  <c r="AK24" i="18"/>
  <c r="Y25" i="18"/>
  <c r="Z25" i="18"/>
  <c r="AA25" i="18"/>
  <c r="AB25" i="18"/>
  <c r="AC25" i="18"/>
  <c r="AD25" i="18"/>
  <c r="AE25" i="18"/>
  <c r="AF25" i="18"/>
  <c r="AG25" i="18"/>
  <c r="AH25" i="18"/>
  <c r="AI25" i="18"/>
  <c r="AJ25" i="18"/>
  <c r="AK25" i="18"/>
  <c r="Y26" i="18"/>
  <c r="Z26" i="18"/>
  <c r="AA26" i="18"/>
  <c r="AB26" i="18"/>
  <c r="AC26" i="18"/>
  <c r="AD26" i="18"/>
  <c r="AE26" i="18"/>
  <c r="AF26" i="18"/>
  <c r="AG26" i="18"/>
  <c r="AH26" i="18"/>
  <c r="AI26" i="18"/>
  <c r="AJ26" i="18"/>
  <c r="AK26" i="18"/>
  <c r="Y27" i="18"/>
  <c r="Z27" i="18"/>
  <c r="AA27" i="18"/>
  <c r="AB27" i="18"/>
  <c r="AC27" i="18"/>
  <c r="AD27" i="18"/>
  <c r="AE27" i="18"/>
  <c r="AF27" i="18"/>
  <c r="AG27" i="18"/>
  <c r="AH27" i="18"/>
  <c r="AI27" i="18"/>
  <c r="AJ27" i="18"/>
  <c r="AK27" i="18"/>
  <c r="Y28" i="18"/>
  <c r="Z28" i="18"/>
  <c r="AA28" i="18"/>
  <c r="AB28" i="18"/>
  <c r="AC28" i="18"/>
  <c r="AD28" i="18"/>
  <c r="AE28" i="18"/>
  <c r="AF28" i="18"/>
  <c r="AG28" i="18"/>
  <c r="AH28" i="18"/>
  <c r="AI28" i="18"/>
  <c r="AJ28" i="18"/>
  <c r="AK28" i="18"/>
  <c r="Y29" i="18"/>
  <c r="Z29" i="18"/>
  <c r="AA29" i="18"/>
  <c r="AB29" i="18"/>
  <c r="AC29" i="18"/>
  <c r="AD29" i="18"/>
  <c r="AE29" i="18"/>
  <c r="AF29" i="18"/>
  <c r="AG29" i="18"/>
  <c r="AH29" i="18"/>
  <c r="AI29" i="18"/>
  <c r="AJ29" i="18"/>
  <c r="AK29" i="18"/>
  <c r="Y30" i="18"/>
  <c r="Z30" i="18"/>
  <c r="AA30" i="18"/>
  <c r="AB30" i="18"/>
  <c r="AC30" i="18"/>
  <c r="AD30" i="18"/>
  <c r="AE30" i="18"/>
  <c r="AF30" i="18"/>
  <c r="AG30" i="18"/>
  <c r="AH30" i="18"/>
  <c r="AI30" i="18"/>
  <c r="AJ30" i="18"/>
  <c r="AK30" i="18"/>
  <c r="Y31" i="18"/>
  <c r="Z31" i="18"/>
  <c r="AA31" i="18"/>
  <c r="AB31" i="18"/>
  <c r="AC31" i="18"/>
  <c r="AD31" i="18"/>
  <c r="AE31" i="18"/>
  <c r="AF31" i="18"/>
  <c r="AG31" i="18"/>
  <c r="AH31" i="18"/>
  <c r="AI31" i="18"/>
  <c r="AJ31" i="18"/>
  <c r="AK31" i="18"/>
  <c r="Y32" i="18"/>
  <c r="Z32" i="18"/>
  <c r="AA32" i="18"/>
  <c r="AB32" i="18"/>
  <c r="AC32" i="18"/>
  <c r="AD32" i="18"/>
  <c r="AE32" i="18"/>
  <c r="AF32" i="18"/>
  <c r="AG32" i="18"/>
  <c r="AH32" i="18"/>
  <c r="AI32" i="18"/>
  <c r="AJ32" i="18"/>
  <c r="AK32" i="18"/>
  <c r="Y33" i="18"/>
  <c r="Z33" i="18"/>
  <c r="AA33" i="18"/>
  <c r="AB33" i="18"/>
  <c r="AC33" i="18"/>
  <c r="AD33" i="18"/>
  <c r="AE33" i="18"/>
  <c r="AF33" i="18"/>
  <c r="AG33" i="18"/>
  <c r="AH33" i="18"/>
  <c r="AI33" i="18"/>
  <c r="AJ33" i="18"/>
  <c r="AK33" i="18"/>
  <c r="Y34" i="18"/>
  <c r="Z34" i="18"/>
  <c r="AA34" i="18"/>
  <c r="AB34" i="18"/>
  <c r="AC34" i="18"/>
  <c r="AD34" i="18"/>
  <c r="AE34" i="18"/>
  <c r="AF34" i="18"/>
  <c r="AG34" i="18"/>
  <c r="AH34" i="18"/>
  <c r="AI34" i="18"/>
  <c r="AJ34" i="18"/>
  <c r="AK34" i="18"/>
  <c r="Y35" i="18"/>
  <c r="Z35" i="18"/>
  <c r="AA35" i="18"/>
  <c r="AB35" i="18"/>
  <c r="AC35" i="18"/>
  <c r="AD35" i="18"/>
  <c r="AE35" i="18"/>
  <c r="AF35" i="18"/>
  <c r="AG35" i="18"/>
  <c r="AH35" i="18"/>
  <c r="AI35" i="18"/>
  <c r="AJ35" i="18"/>
  <c r="AK35" i="18"/>
  <c r="Y36" i="18"/>
  <c r="Z36" i="18"/>
  <c r="AA36" i="18"/>
  <c r="AB36" i="18"/>
  <c r="AC36" i="18"/>
  <c r="AD36" i="18"/>
  <c r="AE36" i="18"/>
  <c r="AF36" i="18"/>
  <c r="AG36" i="18"/>
  <c r="AH36" i="18"/>
  <c r="AI36" i="18"/>
  <c r="AJ36" i="18"/>
  <c r="AK36" i="18"/>
  <c r="Y37" i="18"/>
  <c r="Z37" i="18"/>
  <c r="AA37" i="18"/>
  <c r="AB37" i="18"/>
  <c r="AC37" i="18"/>
  <c r="AD37" i="18"/>
  <c r="AE37" i="18"/>
  <c r="AF37" i="18"/>
  <c r="AG37" i="18"/>
  <c r="AH37" i="18"/>
  <c r="AI37" i="18"/>
  <c r="AJ37" i="18"/>
  <c r="AK37" i="18"/>
  <c r="Y38" i="18"/>
  <c r="Z38" i="18"/>
  <c r="AA38" i="18"/>
  <c r="AB38" i="18"/>
  <c r="AC38" i="18"/>
  <c r="AD38" i="18"/>
  <c r="AE38" i="18"/>
  <c r="AF38" i="18"/>
  <c r="AG38" i="18"/>
  <c r="AH38" i="18"/>
  <c r="AI38" i="18"/>
  <c r="AJ38" i="18"/>
  <c r="AK38" i="18"/>
  <c r="Y39" i="18"/>
  <c r="Z39" i="18"/>
  <c r="AA39" i="18"/>
  <c r="AB39" i="18"/>
  <c r="AC39" i="18"/>
  <c r="AD39" i="18"/>
  <c r="AE39" i="18"/>
  <c r="AF39" i="18"/>
  <c r="AG39" i="18"/>
  <c r="AH39" i="18"/>
  <c r="AI39" i="18"/>
  <c r="AJ39" i="18"/>
  <c r="AK39" i="18"/>
  <c r="Y40" i="18"/>
  <c r="Z40" i="18"/>
  <c r="AA40" i="18"/>
  <c r="AB40" i="18"/>
  <c r="AC40" i="18"/>
  <c r="AD40" i="18"/>
  <c r="AE40" i="18"/>
  <c r="AF40" i="18"/>
  <c r="AG40" i="18"/>
  <c r="AH40" i="18"/>
  <c r="AI40" i="18"/>
  <c r="AJ40" i="18"/>
  <c r="AK40" i="18"/>
  <c r="Y41" i="18"/>
  <c r="Z41" i="18"/>
  <c r="AA41" i="18"/>
  <c r="AB41" i="18"/>
  <c r="AC41" i="18"/>
  <c r="AD41" i="18"/>
  <c r="AE41" i="18"/>
  <c r="AF41" i="18"/>
  <c r="AG41" i="18"/>
  <c r="AH41" i="18"/>
  <c r="AI41" i="18"/>
  <c r="AJ41" i="18"/>
  <c r="AK41" i="18"/>
  <c r="Y42" i="18"/>
  <c r="Z42" i="18"/>
  <c r="AA42" i="18"/>
  <c r="AB42" i="18"/>
  <c r="AC42" i="18"/>
  <c r="AD42" i="18"/>
  <c r="AE42" i="18"/>
  <c r="AF42" i="18"/>
  <c r="AG42" i="18"/>
  <c r="AH42" i="18"/>
  <c r="AI42" i="18"/>
  <c r="AJ42" i="18"/>
  <c r="AK42" i="18"/>
  <c r="Y43" i="18"/>
  <c r="Z43" i="18"/>
  <c r="AA43" i="18"/>
  <c r="AB43" i="18"/>
  <c r="AC43" i="18"/>
  <c r="AD43" i="18"/>
  <c r="AE43" i="18"/>
  <c r="AF43" i="18"/>
  <c r="AG43" i="18"/>
  <c r="AH43" i="18"/>
  <c r="AI43" i="18"/>
  <c r="AJ43" i="18"/>
  <c r="AK43" i="18"/>
  <c r="Y44" i="18"/>
  <c r="Z44" i="18"/>
  <c r="AA44" i="18"/>
  <c r="AB44" i="18"/>
  <c r="AC44" i="18"/>
  <c r="AD44" i="18"/>
  <c r="AE44" i="18"/>
  <c r="AF44" i="18"/>
  <c r="AG44" i="18"/>
  <c r="AH44" i="18"/>
  <c r="AI44" i="18"/>
  <c r="AJ44" i="18"/>
  <c r="AK44" i="18"/>
  <c r="Y45" i="18"/>
  <c r="Z45" i="18"/>
  <c r="AA45" i="18"/>
  <c r="AB45" i="18"/>
  <c r="AC45" i="18"/>
  <c r="AD45" i="18"/>
  <c r="AE45" i="18"/>
  <c r="AF45" i="18"/>
  <c r="AG45" i="18"/>
  <c r="AH45" i="18"/>
  <c r="AI45" i="18"/>
  <c r="AJ45" i="18"/>
  <c r="AK45" i="18"/>
  <c r="Y46" i="18"/>
  <c r="Z46" i="18"/>
  <c r="AA46" i="18"/>
  <c r="AB46" i="18"/>
  <c r="AC46" i="18"/>
  <c r="AD46" i="18"/>
  <c r="AE46" i="18"/>
  <c r="AF46" i="18"/>
  <c r="AG46" i="18"/>
  <c r="AH46" i="18"/>
  <c r="AI46" i="18"/>
  <c r="AJ46" i="18"/>
  <c r="AK46" i="18"/>
  <c r="Y47" i="18"/>
  <c r="Z47" i="18"/>
  <c r="AA47" i="18"/>
  <c r="AB47" i="18"/>
  <c r="AC47" i="18"/>
  <c r="AD47" i="18"/>
  <c r="AE47" i="18"/>
  <c r="AF47" i="18"/>
  <c r="AG47" i="18"/>
  <c r="AH47" i="18"/>
  <c r="AI47" i="18"/>
  <c r="AJ47" i="18"/>
  <c r="AK47" i="18"/>
  <c r="Y48" i="18"/>
  <c r="Z48" i="18"/>
  <c r="AA48" i="18"/>
  <c r="AB48" i="18"/>
  <c r="AC48" i="18"/>
  <c r="AD48" i="18"/>
  <c r="AE48" i="18"/>
  <c r="AF48" i="18"/>
  <c r="AG48" i="18"/>
  <c r="AH48" i="18"/>
  <c r="AI48" i="18"/>
  <c r="AJ48" i="18"/>
  <c r="AK48" i="18"/>
  <c r="Y49" i="18"/>
  <c r="Z49" i="18"/>
  <c r="AA49" i="18"/>
  <c r="AB49" i="18"/>
  <c r="AC49" i="18"/>
  <c r="AD49" i="18"/>
  <c r="AE49" i="18"/>
  <c r="AF49" i="18"/>
  <c r="AG49" i="18"/>
  <c r="AH49" i="18"/>
  <c r="AI49" i="18"/>
  <c r="AJ49" i="18"/>
  <c r="AK49" i="18"/>
  <c r="Y50" i="18"/>
  <c r="Z50" i="18"/>
  <c r="AA50" i="18"/>
  <c r="AB50" i="18"/>
  <c r="AC50" i="18"/>
  <c r="AD50" i="18"/>
  <c r="AE50" i="18"/>
  <c r="AF50" i="18"/>
  <c r="AG50" i="18"/>
  <c r="AH50" i="18"/>
  <c r="AI50" i="18"/>
  <c r="AJ50" i="18"/>
  <c r="AK50" i="18"/>
  <c r="Y51" i="18"/>
  <c r="Z51" i="18"/>
  <c r="AA51" i="18"/>
  <c r="AB51" i="18"/>
  <c r="AC51" i="18"/>
  <c r="AD51" i="18"/>
  <c r="AE51" i="18"/>
  <c r="AF51" i="18"/>
  <c r="AG51" i="18"/>
  <c r="AH51" i="18"/>
  <c r="AI51" i="18"/>
  <c r="AJ51" i="18"/>
  <c r="AK51" i="18"/>
  <c r="Y52" i="18"/>
  <c r="Z52" i="18"/>
  <c r="AA52" i="18"/>
  <c r="AB52" i="18"/>
  <c r="AC52" i="18"/>
  <c r="AD52" i="18"/>
  <c r="AE52" i="18"/>
  <c r="AF52" i="18"/>
  <c r="AG52" i="18"/>
  <c r="AH52" i="18"/>
  <c r="AI52" i="18"/>
  <c r="AJ52" i="18"/>
  <c r="AK52" i="18"/>
  <c r="Y53" i="18"/>
  <c r="Z53" i="18"/>
  <c r="AA53" i="18"/>
  <c r="AB53" i="18"/>
  <c r="AC53" i="18"/>
  <c r="AD53" i="18"/>
  <c r="AE53" i="18"/>
  <c r="AF53" i="18"/>
  <c r="AG53" i="18"/>
  <c r="AH53" i="18"/>
  <c r="AI53" i="18"/>
  <c r="AJ53" i="18"/>
  <c r="AK53" i="18"/>
  <c r="Y54" i="18"/>
  <c r="Z54" i="18"/>
  <c r="AA54" i="18"/>
  <c r="AB54" i="18"/>
  <c r="AC54" i="18"/>
  <c r="AD54" i="18"/>
  <c r="AE54" i="18"/>
  <c r="AF54" i="18"/>
  <c r="AG54" i="18"/>
  <c r="AH54" i="18"/>
  <c r="AI54" i="18"/>
  <c r="AJ54" i="18"/>
  <c r="AK54" i="18"/>
  <c r="Y55" i="18"/>
  <c r="Z55" i="18"/>
  <c r="AA55" i="18"/>
  <c r="AB55" i="18"/>
  <c r="AC55" i="18"/>
  <c r="AD55" i="18"/>
  <c r="AE55" i="18"/>
  <c r="AF55" i="18"/>
  <c r="AG55" i="18"/>
  <c r="AH55" i="18"/>
  <c r="AI55" i="18"/>
  <c r="AJ55" i="18"/>
  <c r="AK55" i="18"/>
  <c r="Y56" i="18"/>
  <c r="Z56" i="18"/>
  <c r="AA56" i="18"/>
  <c r="AB56" i="18"/>
  <c r="AC56" i="18"/>
  <c r="AD56" i="18"/>
  <c r="AE56" i="18"/>
  <c r="AF56" i="18"/>
  <c r="AG56" i="18"/>
  <c r="AH56" i="18"/>
  <c r="AI56" i="18"/>
  <c r="AJ56" i="18"/>
  <c r="AK56" i="18"/>
  <c r="Y57" i="18"/>
  <c r="Z57" i="18"/>
  <c r="AA57" i="18"/>
  <c r="AB57" i="18"/>
  <c r="AC57" i="18"/>
  <c r="AD57" i="18"/>
  <c r="AE57" i="18"/>
  <c r="AF57" i="18"/>
  <c r="AG57" i="18"/>
  <c r="AH57" i="18"/>
  <c r="AI57" i="18"/>
  <c r="AJ57" i="18"/>
  <c r="AK57" i="18"/>
  <c r="Y58" i="18"/>
  <c r="Z58" i="18"/>
  <c r="AA58" i="18"/>
  <c r="AB58" i="18"/>
  <c r="AC58" i="18"/>
  <c r="AD58" i="18"/>
  <c r="AE58" i="18"/>
  <c r="AF58" i="18"/>
  <c r="AG58" i="18"/>
  <c r="AH58" i="18"/>
  <c r="AI58" i="18"/>
  <c r="AJ58" i="18"/>
  <c r="AK58" i="18"/>
  <c r="Y59" i="18"/>
  <c r="Z59" i="18"/>
  <c r="AA59" i="18"/>
  <c r="AB59" i="18"/>
  <c r="AC59" i="18"/>
  <c r="AD59" i="18"/>
  <c r="AE59" i="18"/>
  <c r="AF59" i="18"/>
  <c r="AG59" i="18"/>
  <c r="AH59" i="18"/>
  <c r="AI59" i="18"/>
  <c r="AJ59" i="18"/>
  <c r="AK59" i="18"/>
  <c r="Y60" i="18"/>
  <c r="Z60" i="18"/>
  <c r="AA60" i="18"/>
  <c r="AB60" i="18"/>
  <c r="AC60" i="18"/>
  <c r="AD60" i="18"/>
  <c r="AE60" i="18"/>
  <c r="AF60" i="18"/>
  <c r="AG60" i="18"/>
  <c r="AH60" i="18"/>
  <c r="AI60" i="18"/>
  <c r="AJ60" i="18"/>
  <c r="AK60" i="18"/>
  <c r="Y61" i="18"/>
  <c r="Z61" i="18"/>
  <c r="AA61" i="18"/>
  <c r="AB61" i="18"/>
  <c r="AC61" i="18"/>
  <c r="AD61" i="18"/>
  <c r="AE61" i="18"/>
  <c r="AF61" i="18"/>
  <c r="AG61" i="18"/>
  <c r="AH61" i="18"/>
  <c r="AI61" i="18"/>
  <c r="AJ61" i="18"/>
  <c r="AK61" i="18"/>
  <c r="Y62" i="18"/>
  <c r="Z62" i="18"/>
  <c r="AA62" i="18"/>
  <c r="AB62" i="18"/>
  <c r="AC62" i="18"/>
  <c r="AD62" i="18"/>
  <c r="AE62" i="18"/>
  <c r="AF62" i="18"/>
  <c r="AG62" i="18"/>
  <c r="AH62" i="18"/>
  <c r="AI62" i="18"/>
  <c r="AJ62" i="18"/>
  <c r="AK62" i="18"/>
  <c r="Y63" i="18"/>
  <c r="Z63" i="18"/>
  <c r="AA63" i="18"/>
  <c r="AB63" i="18"/>
  <c r="AC63" i="18"/>
  <c r="AD63" i="18"/>
  <c r="AE63" i="18"/>
  <c r="AF63" i="18"/>
  <c r="AG63" i="18"/>
  <c r="AH63" i="18"/>
  <c r="AI63" i="18"/>
  <c r="AJ63" i="18"/>
  <c r="AK63" i="18"/>
  <c r="Y64" i="18"/>
  <c r="Z64" i="18"/>
  <c r="AA64" i="18"/>
  <c r="AB64" i="18"/>
  <c r="AC64" i="18"/>
  <c r="AD64" i="18"/>
  <c r="AE64" i="18"/>
  <c r="AF64" i="18"/>
  <c r="AG64" i="18"/>
  <c r="AH64" i="18"/>
  <c r="AI64" i="18"/>
  <c r="AJ64" i="18"/>
  <c r="AK64" i="18"/>
  <c r="Y65" i="18"/>
  <c r="Z65" i="18"/>
  <c r="AA65" i="18"/>
  <c r="AB65" i="18"/>
  <c r="AC65" i="18"/>
  <c r="AD65" i="18"/>
  <c r="AE65" i="18"/>
  <c r="AF65" i="18"/>
  <c r="AG65" i="18"/>
  <c r="AH65" i="18"/>
  <c r="AI65" i="18"/>
  <c r="AJ65" i="18"/>
  <c r="AK65" i="18"/>
  <c r="Y66" i="18"/>
  <c r="Z66" i="18"/>
  <c r="AA66" i="18"/>
  <c r="AB66" i="18"/>
  <c r="AC66" i="18"/>
  <c r="AD66" i="18"/>
  <c r="AE66" i="18"/>
  <c r="AF66" i="18"/>
  <c r="AG66" i="18"/>
  <c r="AH66" i="18"/>
  <c r="AI66" i="18"/>
  <c r="AJ66" i="18"/>
  <c r="AK66" i="18"/>
  <c r="Y67" i="18"/>
  <c r="Z67" i="18"/>
  <c r="AA67" i="18"/>
  <c r="AB67" i="18"/>
  <c r="AC67" i="18"/>
  <c r="AD67" i="18"/>
  <c r="AE67" i="18"/>
  <c r="AF67" i="18"/>
  <c r="AG67" i="18"/>
  <c r="AH67" i="18"/>
  <c r="AI67" i="18"/>
  <c r="AJ67" i="18"/>
  <c r="AK67" i="18"/>
  <c r="Y68" i="18"/>
  <c r="Z68" i="18"/>
  <c r="AA68" i="18"/>
  <c r="AB68" i="18"/>
  <c r="AC68" i="18"/>
  <c r="AD68" i="18"/>
  <c r="AE68" i="18"/>
  <c r="AF68" i="18"/>
  <c r="AG68" i="18"/>
  <c r="AH68" i="18"/>
  <c r="AI68" i="18"/>
  <c r="AJ68" i="18"/>
  <c r="AK68" i="18"/>
  <c r="Y69" i="18"/>
  <c r="Z69" i="18"/>
  <c r="AA69" i="18"/>
  <c r="AB69" i="18"/>
  <c r="AC69" i="18"/>
  <c r="AD69" i="18"/>
  <c r="AE69" i="18"/>
  <c r="AF69" i="18"/>
  <c r="AG69" i="18"/>
  <c r="AH69" i="18"/>
  <c r="AI69" i="18"/>
  <c r="AJ69" i="18"/>
  <c r="AK69" i="18"/>
  <c r="Y70" i="18"/>
  <c r="Z70" i="18"/>
  <c r="AA70" i="18"/>
  <c r="AB70" i="18"/>
  <c r="AC70" i="18"/>
  <c r="AD70" i="18"/>
  <c r="AE70" i="18"/>
  <c r="AF70" i="18"/>
  <c r="AG70" i="18"/>
  <c r="AH70" i="18"/>
  <c r="AI70" i="18"/>
  <c r="AJ70" i="18"/>
  <c r="AK70" i="18"/>
  <c r="Y71" i="18"/>
  <c r="Z71" i="18"/>
  <c r="AA71" i="18"/>
  <c r="AB71" i="18"/>
  <c r="AC71" i="18"/>
  <c r="AD71" i="18"/>
  <c r="AE71" i="18"/>
  <c r="AF71" i="18"/>
  <c r="AG71" i="18"/>
  <c r="AH71" i="18"/>
  <c r="AI71" i="18"/>
  <c r="AJ71" i="18"/>
  <c r="AK71" i="18"/>
  <c r="Y72" i="18"/>
  <c r="Z72" i="18"/>
  <c r="AA72" i="18"/>
  <c r="AB72" i="18"/>
  <c r="AC72" i="18"/>
  <c r="AD72" i="18"/>
  <c r="AE72" i="18"/>
  <c r="AF72" i="18"/>
  <c r="AG72" i="18"/>
  <c r="AH72" i="18"/>
  <c r="AI72" i="18"/>
  <c r="AJ72" i="18"/>
  <c r="AK72" i="18"/>
  <c r="Y73" i="18"/>
  <c r="Z73" i="18"/>
  <c r="AA73" i="18"/>
  <c r="AB73" i="18"/>
  <c r="AC73" i="18"/>
  <c r="AD73" i="18"/>
  <c r="AE73" i="18"/>
  <c r="AF73" i="18"/>
  <c r="AG73" i="18"/>
  <c r="AH73" i="18"/>
  <c r="AI73" i="18"/>
  <c r="AJ73" i="18"/>
  <c r="AK73" i="18"/>
  <c r="Y74" i="18"/>
  <c r="Z74" i="18"/>
  <c r="AA74" i="18"/>
  <c r="AB74" i="18"/>
  <c r="AC74" i="18"/>
  <c r="AD74" i="18"/>
  <c r="AE74" i="18"/>
  <c r="AF74" i="18"/>
  <c r="AG74" i="18"/>
  <c r="AH74" i="18"/>
  <c r="AI74" i="18"/>
  <c r="AJ74" i="18"/>
  <c r="AK74" i="18"/>
  <c r="Y75" i="18"/>
  <c r="Z75" i="18"/>
  <c r="AA75" i="18"/>
  <c r="AB75" i="18"/>
  <c r="AC75" i="18"/>
  <c r="AD75" i="18"/>
  <c r="AE75" i="18"/>
  <c r="AF75" i="18"/>
  <c r="AG75" i="18"/>
  <c r="AH75" i="18"/>
  <c r="AI75" i="18"/>
  <c r="AJ75" i="18"/>
  <c r="AK75" i="18"/>
  <c r="Y76" i="18"/>
  <c r="Z76" i="18"/>
  <c r="AA76" i="18"/>
  <c r="AB76" i="18"/>
  <c r="AC76" i="18"/>
  <c r="AD76" i="18"/>
  <c r="AE76" i="18"/>
  <c r="AF76" i="18"/>
  <c r="AG76" i="18"/>
  <c r="AH76" i="18"/>
  <c r="AI76" i="18"/>
  <c r="AJ76" i="18"/>
  <c r="AK76" i="18"/>
  <c r="Y77" i="18"/>
  <c r="Z77" i="18"/>
  <c r="AA77" i="18"/>
  <c r="AB77" i="18"/>
  <c r="AC77" i="18"/>
  <c r="AD77" i="18"/>
  <c r="AE77" i="18"/>
  <c r="AF77" i="18"/>
  <c r="AG77" i="18"/>
  <c r="AH77" i="18"/>
  <c r="AI77" i="18"/>
  <c r="AJ77" i="18"/>
  <c r="AK77" i="18"/>
  <c r="Y78" i="18"/>
  <c r="Z78" i="18"/>
  <c r="AA78" i="18"/>
  <c r="AB78" i="18"/>
  <c r="AC78" i="18"/>
  <c r="AD78" i="18"/>
  <c r="AE78" i="18"/>
  <c r="AF78" i="18"/>
  <c r="AG78" i="18"/>
  <c r="AH78" i="18"/>
  <c r="AI78" i="18"/>
  <c r="AJ78" i="18"/>
  <c r="AK78" i="18"/>
  <c r="Y79" i="18"/>
  <c r="Z79" i="18"/>
  <c r="AA79" i="18"/>
  <c r="AB79" i="18"/>
  <c r="AC79" i="18"/>
  <c r="AD79" i="18"/>
  <c r="AE79" i="18"/>
  <c r="AF79" i="18"/>
  <c r="AG79" i="18"/>
  <c r="AH79" i="18"/>
  <c r="AI79" i="18"/>
  <c r="AJ79" i="18"/>
  <c r="AK79" i="18"/>
  <c r="Y80" i="18"/>
  <c r="Z80" i="18"/>
  <c r="AA80" i="18"/>
  <c r="AB80" i="18"/>
  <c r="AC80" i="18"/>
  <c r="AD80" i="18"/>
  <c r="AE80" i="18"/>
  <c r="AF80" i="18"/>
  <c r="AG80" i="18"/>
  <c r="AH80" i="18"/>
  <c r="AI80" i="18"/>
  <c r="AJ80" i="18"/>
  <c r="AK80" i="18"/>
  <c r="Y81" i="18"/>
  <c r="Z81" i="18"/>
  <c r="AA81" i="18"/>
  <c r="AB81" i="18"/>
  <c r="AC81" i="18"/>
  <c r="AD81" i="18"/>
  <c r="AE81" i="18"/>
  <c r="AF81" i="18"/>
  <c r="AG81" i="18"/>
  <c r="AH81" i="18"/>
  <c r="AI81" i="18"/>
  <c r="AJ81" i="18"/>
  <c r="AK81" i="18"/>
  <c r="Y82" i="18"/>
  <c r="Z82" i="18"/>
  <c r="AA82" i="18"/>
  <c r="AB82" i="18"/>
  <c r="AC82" i="18"/>
  <c r="AD82" i="18"/>
  <c r="AE82" i="18"/>
  <c r="AF82" i="18"/>
  <c r="AG82" i="18"/>
  <c r="AH82" i="18"/>
  <c r="AI82" i="18"/>
  <c r="AJ82" i="18"/>
  <c r="AK82" i="18"/>
  <c r="Y83" i="18"/>
  <c r="Z83" i="18"/>
  <c r="AA83" i="18"/>
  <c r="AB83" i="18"/>
  <c r="AC83" i="18"/>
  <c r="AD83" i="18"/>
  <c r="AE83" i="18"/>
  <c r="AF83" i="18"/>
  <c r="AG83" i="18"/>
  <c r="AH83" i="18"/>
  <c r="AI83" i="18"/>
  <c r="AJ83" i="18"/>
  <c r="AK83" i="18"/>
  <c r="Y84" i="18"/>
  <c r="Z84" i="18"/>
  <c r="AA84" i="18"/>
  <c r="AB84" i="18"/>
  <c r="AC84" i="18"/>
  <c r="AD84" i="18"/>
  <c r="AE84" i="18"/>
  <c r="AF84" i="18"/>
  <c r="AG84" i="18"/>
  <c r="AH84" i="18"/>
  <c r="AI84" i="18"/>
  <c r="AJ84" i="18"/>
  <c r="AK84" i="18"/>
  <c r="Y85" i="18"/>
  <c r="Z85" i="18"/>
  <c r="AA85" i="18"/>
  <c r="AB85" i="18"/>
  <c r="AC85" i="18"/>
  <c r="AD85" i="18"/>
  <c r="AE85" i="18"/>
  <c r="AF85" i="18"/>
  <c r="AG85" i="18"/>
  <c r="AH85" i="18"/>
  <c r="AI85" i="18"/>
  <c r="AJ85" i="18"/>
  <c r="AK85" i="18"/>
  <c r="Y86" i="18"/>
  <c r="Z86" i="18"/>
  <c r="AA86" i="18"/>
  <c r="AB86" i="18"/>
  <c r="AC86" i="18"/>
  <c r="AD86" i="18"/>
  <c r="AE86" i="18"/>
  <c r="AF86" i="18"/>
  <c r="AG86" i="18"/>
  <c r="AH86" i="18"/>
  <c r="AI86" i="18"/>
  <c r="AJ86" i="18"/>
  <c r="AK86" i="18"/>
  <c r="Y87" i="18"/>
  <c r="Z87" i="18"/>
  <c r="AA87" i="18"/>
  <c r="AB87" i="18"/>
  <c r="AC87" i="18"/>
  <c r="AD87" i="18"/>
  <c r="AE87" i="18"/>
  <c r="AF87" i="18"/>
  <c r="AG87" i="18"/>
  <c r="AH87" i="18"/>
  <c r="AI87" i="18"/>
  <c r="AJ87" i="18"/>
  <c r="AK87" i="18"/>
  <c r="Y88" i="18"/>
  <c r="Z88" i="18"/>
  <c r="AA88" i="18"/>
  <c r="AB88" i="18"/>
  <c r="AC88" i="18"/>
  <c r="AD88" i="18"/>
  <c r="AE88" i="18"/>
  <c r="AF88" i="18"/>
  <c r="AG88" i="18"/>
  <c r="AH88" i="18"/>
  <c r="AI88" i="18"/>
  <c r="AJ88" i="18"/>
  <c r="AK88" i="18"/>
  <c r="Y89" i="18"/>
  <c r="Z89" i="18"/>
  <c r="AA89" i="18"/>
  <c r="AB89" i="18"/>
  <c r="AC89" i="18"/>
  <c r="AD89" i="18"/>
  <c r="AE89" i="18"/>
  <c r="AF89" i="18"/>
  <c r="AG89" i="18"/>
  <c r="AH89" i="18"/>
  <c r="AI89" i="18"/>
  <c r="AJ89" i="18"/>
  <c r="AK89" i="18"/>
  <c r="Y90" i="18"/>
  <c r="Z90" i="18"/>
  <c r="AA90" i="18"/>
  <c r="AB90" i="18"/>
  <c r="AC90" i="18"/>
  <c r="AD90" i="18"/>
  <c r="AE90" i="18"/>
  <c r="AF90" i="18"/>
  <c r="AG90" i="18"/>
  <c r="AH90" i="18"/>
  <c r="AI90" i="18"/>
  <c r="AJ90" i="18"/>
  <c r="AK90" i="18"/>
  <c r="Y91" i="18"/>
  <c r="Z91" i="18"/>
  <c r="AA91" i="18"/>
  <c r="AB91" i="18"/>
  <c r="AC91" i="18"/>
  <c r="AD91" i="18"/>
  <c r="AE91" i="18"/>
  <c r="AF91" i="18"/>
  <c r="AG91" i="18"/>
  <c r="AH91" i="18"/>
  <c r="AI91" i="18"/>
  <c r="AJ91" i="18"/>
  <c r="AK91" i="18"/>
  <c r="Y92" i="18"/>
  <c r="Z92" i="18"/>
  <c r="AA92" i="18"/>
  <c r="AB92" i="18"/>
  <c r="AC92" i="18"/>
  <c r="AD92" i="18"/>
  <c r="AE92" i="18"/>
  <c r="AF92" i="18"/>
  <c r="AG92" i="18"/>
  <c r="AH92" i="18"/>
  <c r="AI92" i="18"/>
  <c r="AJ92" i="18"/>
  <c r="AK92" i="18"/>
  <c r="Y93" i="18"/>
  <c r="Z93" i="18"/>
  <c r="AA93" i="18"/>
  <c r="AB93" i="18"/>
  <c r="AC93" i="18"/>
  <c r="AD93" i="18"/>
  <c r="AE93" i="18"/>
  <c r="AF93" i="18"/>
  <c r="AG93" i="18"/>
  <c r="AH93" i="18"/>
  <c r="AI93" i="18"/>
  <c r="AJ93" i="18"/>
  <c r="AK93" i="18"/>
  <c r="Y94" i="18"/>
  <c r="Z94" i="18"/>
  <c r="AA94" i="18"/>
  <c r="AB94" i="18"/>
  <c r="AC94" i="18"/>
  <c r="AD94" i="18"/>
  <c r="AE94" i="18"/>
  <c r="AF94" i="18"/>
  <c r="AG94" i="18"/>
  <c r="AH94" i="18"/>
  <c r="AI94" i="18"/>
  <c r="AJ94" i="18"/>
  <c r="AK94" i="18"/>
  <c r="Y95" i="18"/>
  <c r="Z95" i="18"/>
  <c r="AA95" i="18"/>
  <c r="AB95" i="18"/>
  <c r="AC95" i="18"/>
  <c r="AD95" i="18"/>
  <c r="AE95" i="18"/>
  <c r="AF95" i="18"/>
  <c r="AG95" i="18"/>
  <c r="AH95" i="18"/>
  <c r="AI95" i="18"/>
  <c r="AJ95" i="18"/>
  <c r="AK95" i="18"/>
  <c r="Y96" i="18"/>
  <c r="Z96" i="18"/>
  <c r="AA96" i="18"/>
  <c r="AB96" i="18"/>
  <c r="AC96" i="18"/>
  <c r="AD96" i="18"/>
  <c r="AE96" i="18"/>
  <c r="AF96" i="18"/>
  <c r="AG96" i="18"/>
  <c r="AH96" i="18"/>
  <c r="AI96" i="18"/>
  <c r="AJ96" i="18"/>
  <c r="AK96" i="18"/>
  <c r="Y97" i="18"/>
  <c r="Z97" i="18"/>
  <c r="AA97" i="18"/>
  <c r="AB97" i="18"/>
  <c r="AC97" i="18"/>
  <c r="AD97" i="18"/>
  <c r="AE97" i="18"/>
  <c r="AF97" i="18"/>
  <c r="AG97" i="18"/>
  <c r="AH97" i="18"/>
  <c r="AI97" i="18"/>
  <c r="AJ97" i="18"/>
  <c r="AK97" i="18"/>
  <c r="Y98" i="18"/>
  <c r="Z98" i="18"/>
  <c r="AA98" i="18"/>
  <c r="AB98" i="18"/>
  <c r="AC98" i="18"/>
  <c r="AD98" i="18"/>
  <c r="AE98" i="18"/>
  <c r="AF98" i="18"/>
  <c r="AG98" i="18"/>
  <c r="AH98" i="18"/>
  <c r="AI98" i="18"/>
  <c r="AJ98" i="18"/>
  <c r="AK98" i="18"/>
  <c r="Y99" i="18"/>
  <c r="Z99" i="18"/>
  <c r="AA99" i="18"/>
  <c r="AB99" i="18"/>
  <c r="AC99" i="18"/>
  <c r="AD99" i="18"/>
  <c r="AE99" i="18"/>
  <c r="AF99" i="18"/>
  <c r="AG99" i="18"/>
  <c r="AH99" i="18"/>
  <c r="AI99" i="18"/>
  <c r="AJ99" i="18"/>
  <c r="AK99" i="18"/>
  <c r="Y100" i="18"/>
  <c r="Z100" i="18"/>
  <c r="AA100" i="18"/>
  <c r="AB100" i="18"/>
  <c r="AC100" i="18"/>
  <c r="AD100" i="18"/>
  <c r="AE100" i="18"/>
  <c r="AF100" i="18"/>
  <c r="AG100" i="18"/>
  <c r="AH100" i="18"/>
  <c r="AI100" i="18"/>
  <c r="AJ100" i="18"/>
  <c r="AK100" i="18"/>
  <c r="Y101" i="18"/>
  <c r="Z101" i="18"/>
  <c r="AA101" i="18"/>
  <c r="AB101" i="18"/>
  <c r="AC101" i="18"/>
  <c r="AD101" i="18"/>
  <c r="AE101" i="18"/>
  <c r="AF101" i="18"/>
  <c r="AG101" i="18"/>
  <c r="AH101" i="18"/>
  <c r="AI101" i="18"/>
  <c r="AJ101" i="18"/>
  <c r="AK101" i="18"/>
  <c r="Y102" i="18"/>
  <c r="Z102" i="18"/>
  <c r="AA102" i="18"/>
  <c r="AB102" i="18"/>
  <c r="AC102" i="18"/>
  <c r="AD102" i="18"/>
  <c r="AE102" i="18"/>
  <c r="AF102" i="18"/>
  <c r="AG102" i="18"/>
  <c r="AH102" i="18"/>
  <c r="AI102" i="18"/>
  <c r="AJ102" i="18"/>
  <c r="AK102" i="18"/>
  <c r="Y103" i="18"/>
  <c r="Z103" i="18"/>
  <c r="AA103" i="18"/>
  <c r="AB103" i="18"/>
  <c r="AC103" i="18"/>
  <c r="AD103" i="18"/>
  <c r="AE103" i="18"/>
  <c r="AF103" i="18"/>
  <c r="AG103" i="18"/>
  <c r="AH103" i="18"/>
  <c r="AI103" i="18"/>
  <c r="AJ103" i="18"/>
  <c r="AK103" i="18"/>
  <c r="Y104" i="18"/>
  <c r="Z104" i="18"/>
  <c r="AA104" i="18"/>
  <c r="AB104" i="18"/>
  <c r="AC104" i="18"/>
  <c r="AD104" i="18"/>
  <c r="AE104" i="18"/>
  <c r="AF104" i="18"/>
  <c r="AG104" i="18"/>
  <c r="AH104" i="18"/>
  <c r="AI104" i="18"/>
  <c r="AJ104" i="18"/>
  <c r="AK104" i="18"/>
  <c r="Y105" i="18"/>
  <c r="Z105" i="18"/>
  <c r="AA105" i="18"/>
  <c r="AB105" i="18"/>
  <c r="AC105" i="18"/>
  <c r="AD105" i="18"/>
  <c r="AE105" i="18"/>
  <c r="AF105" i="18"/>
  <c r="AG105" i="18"/>
  <c r="AH105" i="18"/>
  <c r="AI105" i="18"/>
  <c r="AJ105" i="18"/>
  <c r="AK105" i="18"/>
  <c r="Y106" i="18"/>
  <c r="Z106" i="18"/>
  <c r="AA106" i="18"/>
  <c r="AB106" i="18"/>
  <c r="AC106" i="18"/>
  <c r="AD106" i="18"/>
  <c r="AE106" i="18"/>
  <c r="AF106" i="18"/>
  <c r="AG106" i="18"/>
  <c r="AH106" i="18"/>
  <c r="AI106" i="18"/>
  <c r="AJ106" i="18"/>
  <c r="AK106" i="18"/>
  <c r="Y107" i="18"/>
  <c r="Z107" i="18"/>
  <c r="AA107" i="18"/>
  <c r="AB107" i="18"/>
  <c r="AC107" i="18"/>
  <c r="AD107" i="18"/>
  <c r="AE107" i="18"/>
  <c r="AF107" i="18"/>
  <c r="AG107" i="18"/>
  <c r="AH107" i="18"/>
  <c r="AI107" i="18"/>
  <c r="AJ107" i="18"/>
  <c r="AK107" i="18"/>
  <c r="Y108" i="18"/>
  <c r="Z108" i="18"/>
  <c r="AA108" i="18"/>
  <c r="AB108" i="18"/>
  <c r="AC108" i="18"/>
  <c r="AD108" i="18"/>
  <c r="AE108" i="18"/>
  <c r="AF108" i="18"/>
  <c r="AG108" i="18"/>
  <c r="AH108" i="18"/>
  <c r="AI108" i="18"/>
  <c r="AJ108" i="18"/>
  <c r="AK108" i="18"/>
  <c r="Y109" i="18"/>
  <c r="Z109" i="18"/>
  <c r="AA109" i="18"/>
  <c r="AB109" i="18"/>
  <c r="AC109" i="18"/>
  <c r="AD109" i="18"/>
  <c r="AE109" i="18"/>
  <c r="AF109" i="18"/>
  <c r="AG109" i="18"/>
  <c r="AH109" i="18"/>
  <c r="AI109" i="18"/>
  <c r="AJ109" i="18"/>
  <c r="AK109" i="18"/>
  <c r="Y110" i="18"/>
  <c r="Z110" i="18"/>
  <c r="AA110" i="18"/>
  <c r="AB110" i="18"/>
  <c r="AC110" i="18"/>
  <c r="AD110" i="18"/>
  <c r="AE110" i="18"/>
  <c r="AF110" i="18"/>
  <c r="AG110" i="18"/>
  <c r="AH110" i="18"/>
  <c r="AI110" i="18"/>
  <c r="AJ110" i="18"/>
  <c r="AK110" i="18"/>
  <c r="Y111" i="18"/>
  <c r="Z111" i="18"/>
  <c r="AA111" i="18"/>
  <c r="AB111" i="18"/>
  <c r="AC111" i="18"/>
  <c r="AD111" i="18"/>
  <c r="AE111" i="18"/>
  <c r="AF111" i="18"/>
  <c r="AG111" i="18"/>
  <c r="AH111" i="18"/>
  <c r="AI111" i="18"/>
  <c r="AJ111" i="18"/>
  <c r="AK111" i="18"/>
  <c r="Y112" i="18"/>
  <c r="Z112" i="18"/>
  <c r="AA112" i="18"/>
  <c r="AB112" i="18"/>
  <c r="AC112" i="18"/>
  <c r="AD112" i="18"/>
  <c r="AE112" i="18"/>
  <c r="AF112" i="18"/>
  <c r="AG112" i="18"/>
  <c r="AH112" i="18"/>
  <c r="AI112" i="18"/>
  <c r="AJ112" i="18"/>
  <c r="AK112" i="18"/>
  <c r="Y113" i="18"/>
  <c r="Z113" i="18"/>
  <c r="AA113" i="18"/>
  <c r="AB113" i="18"/>
  <c r="AC113" i="18"/>
  <c r="AD113" i="18"/>
  <c r="AE113" i="18"/>
  <c r="AF113" i="18"/>
  <c r="AG113" i="18"/>
  <c r="AH113" i="18"/>
  <c r="AI113" i="18"/>
  <c r="AJ113" i="18"/>
  <c r="AK113" i="18"/>
  <c r="Y114" i="18"/>
  <c r="Z114" i="18"/>
  <c r="AA114" i="18"/>
  <c r="AB114" i="18"/>
  <c r="AC114" i="18"/>
  <c r="AD114" i="18"/>
  <c r="AE114" i="18"/>
  <c r="AF114" i="18"/>
  <c r="AG114" i="18"/>
  <c r="AH114" i="18"/>
  <c r="AI114" i="18"/>
  <c r="AJ114" i="18"/>
  <c r="AK114" i="18"/>
  <c r="Y115" i="18"/>
  <c r="Z115" i="18"/>
  <c r="AA115" i="18"/>
  <c r="AB115" i="18"/>
  <c r="AC115" i="18"/>
  <c r="AD115" i="18"/>
  <c r="AE115" i="18"/>
  <c r="AF115" i="18"/>
  <c r="AG115" i="18"/>
  <c r="AH115" i="18"/>
  <c r="AI115" i="18"/>
  <c r="AJ115" i="18"/>
  <c r="AK115" i="18"/>
  <c r="Y116" i="18"/>
  <c r="Z116" i="18"/>
  <c r="AA116" i="18"/>
  <c r="AB116" i="18"/>
  <c r="AC116" i="18"/>
  <c r="AD116" i="18"/>
  <c r="AE116" i="18"/>
  <c r="AF116" i="18"/>
  <c r="AG116" i="18"/>
  <c r="AH116" i="18"/>
  <c r="AI116" i="18"/>
  <c r="AJ116" i="18"/>
  <c r="AK116" i="18"/>
  <c r="Y117" i="18"/>
  <c r="Z117" i="18"/>
  <c r="AA117" i="18"/>
  <c r="AB117" i="18"/>
  <c r="AC117" i="18"/>
  <c r="AD117" i="18"/>
  <c r="AE117" i="18"/>
  <c r="AF117" i="18"/>
  <c r="AG117" i="18"/>
  <c r="AH117" i="18"/>
  <c r="AI117" i="18"/>
  <c r="AJ117" i="18"/>
  <c r="AK117" i="18"/>
  <c r="Y118" i="18"/>
  <c r="Z118" i="18"/>
  <c r="AA118" i="18"/>
  <c r="AB118" i="18"/>
  <c r="AC118" i="18"/>
  <c r="AD118" i="18"/>
  <c r="AE118" i="18"/>
  <c r="AF118" i="18"/>
  <c r="AG118" i="18"/>
  <c r="AH118" i="18"/>
  <c r="AI118" i="18"/>
  <c r="AJ118" i="18"/>
  <c r="AK118" i="18"/>
  <c r="Y119" i="18"/>
  <c r="Z119" i="18"/>
  <c r="AA119" i="18"/>
  <c r="AB119" i="18"/>
  <c r="AC119" i="18"/>
  <c r="AD119" i="18"/>
  <c r="AE119" i="18"/>
  <c r="AF119" i="18"/>
  <c r="AG119" i="18"/>
  <c r="AH119" i="18"/>
  <c r="AI119" i="18"/>
  <c r="AJ119" i="18"/>
  <c r="AK119" i="18"/>
  <c r="Y120" i="18"/>
  <c r="Z120" i="18"/>
  <c r="AA120" i="18"/>
  <c r="AB120" i="18"/>
  <c r="AC120" i="18"/>
  <c r="AD120" i="18"/>
  <c r="AE120" i="18"/>
  <c r="AF120" i="18"/>
  <c r="AG120" i="18"/>
  <c r="AH120" i="18"/>
  <c r="AI120" i="18"/>
  <c r="AJ120" i="18"/>
  <c r="AK120" i="18"/>
  <c r="Y121" i="18"/>
  <c r="Z121" i="18"/>
  <c r="AA121" i="18"/>
  <c r="AB121" i="18"/>
  <c r="AC121" i="18"/>
  <c r="AD121" i="18"/>
  <c r="AE121" i="18"/>
  <c r="AF121" i="18"/>
  <c r="AG121" i="18"/>
  <c r="AH121" i="18"/>
  <c r="AI121" i="18"/>
  <c r="AJ121" i="18"/>
  <c r="AK121" i="18"/>
  <c r="Y122" i="18"/>
  <c r="Z122" i="18"/>
  <c r="AA122" i="18"/>
  <c r="AB122" i="18"/>
  <c r="AC122" i="18"/>
  <c r="AD122" i="18"/>
  <c r="AE122" i="18"/>
  <c r="AF122" i="18"/>
  <c r="AG122" i="18"/>
  <c r="AH122" i="18"/>
  <c r="AI122" i="18"/>
  <c r="AJ122" i="18"/>
  <c r="AK122" i="18"/>
  <c r="Y123" i="18"/>
  <c r="Z123" i="18"/>
  <c r="AA123" i="18"/>
  <c r="AB123" i="18"/>
  <c r="AC123" i="18"/>
  <c r="AD123" i="18"/>
  <c r="AE123" i="18"/>
  <c r="AF123" i="18"/>
  <c r="AG123" i="18"/>
  <c r="AH123" i="18"/>
  <c r="AI123" i="18"/>
  <c r="AJ123" i="18"/>
  <c r="AK123" i="18"/>
  <c r="Y124" i="18"/>
  <c r="Z124" i="18"/>
  <c r="AA124" i="18"/>
  <c r="AB124" i="18"/>
  <c r="AC124" i="18"/>
  <c r="AD124" i="18"/>
  <c r="AE124" i="18"/>
  <c r="AF124" i="18"/>
  <c r="AG124" i="18"/>
  <c r="AH124" i="18"/>
  <c r="AI124" i="18"/>
  <c r="AJ124" i="18"/>
  <c r="AK124" i="18"/>
  <c r="Y125" i="18"/>
  <c r="Z125" i="18"/>
  <c r="AA125" i="18"/>
  <c r="AB125" i="18"/>
  <c r="AC125" i="18"/>
  <c r="AD125" i="18"/>
  <c r="AE125" i="18"/>
  <c r="AF125" i="18"/>
  <c r="AG125" i="18"/>
  <c r="AH125" i="18"/>
  <c r="AI125" i="18"/>
  <c r="AJ125" i="18"/>
  <c r="AK125" i="18"/>
  <c r="Y126" i="18"/>
  <c r="Z126" i="18"/>
  <c r="AA126" i="18"/>
  <c r="AB126" i="18"/>
  <c r="AC126" i="18"/>
  <c r="AD126" i="18"/>
  <c r="AE126" i="18"/>
  <c r="AF126" i="18"/>
  <c r="AG126" i="18"/>
  <c r="AH126" i="18"/>
  <c r="AI126" i="18"/>
  <c r="AJ126" i="18"/>
  <c r="AK126" i="18"/>
  <c r="Y127" i="18"/>
  <c r="Z127" i="18"/>
  <c r="AA127" i="18"/>
  <c r="AB127" i="18"/>
  <c r="AC127" i="18"/>
  <c r="AD127" i="18"/>
  <c r="AE127" i="18"/>
  <c r="AF127" i="18"/>
  <c r="AG127" i="18"/>
  <c r="AH127" i="18"/>
  <c r="AI127" i="18"/>
  <c r="AJ127" i="18"/>
  <c r="AK127" i="18"/>
  <c r="Y128" i="18"/>
  <c r="Z128" i="18"/>
  <c r="AA128" i="18"/>
  <c r="AB128" i="18"/>
  <c r="AC128" i="18"/>
  <c r="AD128" i="18"/>
  <c r="AE128" i="18"/>
  <c r="AF128" i="18"/>
  <c r="AG128" i="18"/>
  <c r="AH128" i="18"/>
  <c r="AI128" i="18"/>
  <c r="AJ128" i="18"/>
  <c r="AK128" i="18"/>
  <c r="Y129" i="18"/>
  <c r="Z129" i="18"/>
  <c r="AA129" i="18"/>
  <c r="AB129" i="18"/>
  <c r="AC129" i="18"/>
  <c r="AD129" i="18"/>
  <c r="AE129" i="18"/>
  <c r="AF129" i="18"/>
  <c r="AG129" i="18"/>
  <c r="AH129" i="18"/>
  <c r="AI129" i="18"/>
  <c r="AJ129" i="18"/>
  <c r="AK129" i="18"/>
  <c r="Y130" i="18"/>
  <c r="Z130" i="18"/>
  <c r="AA130" i="18"/>
  <c r="AB130" i="18"/>
  <c r="AC130" i="18"/>
  <c r="AD130" i="18"/>
  <c r="AE130" i="18"/>
  <c r="AF130" i="18"/>
  <c r="AG130" i="18"/>
  <c r="AH130" i="18"/>
  <c r="AI130" i="18"/>
  <c r="AJ130" i="18"/>
  <c r="AK130" i="18"/>
  <c r="Y131" i="18"/>
  <c r="Z131" i="18"/>
  <c r="AA131" i="18"/>
  <c r="AB131" i="18"/>
  <c r="AC131" i="18"/>
  <c r="AD131" i="18"/>
  <c r="AE131" i="18"/>
  <c r="AF131" i="18"/>
  <c r="AG131" i="18"/>
  <c r="AH131" i="18"/>
  <c r="AI131" i="18"/>
  <c r="AJ131" i="18"/>
  <c r="AK131" i="18"/>
  <c r="Y132" i="18"/>
  <c r="Z132" i="18"/>
  <c r="AA132" i="18"/>
  <c r="AB132" i="18"/>
  <c r="AC132" i="18"/>
  <c r="AD132" i="18"/>
  <c r="AE132" i="18"/>
  <c r="AF132" i="18"/>
  <c r="AG132" i="18"/>
  <c r="AH132" i="18"/>
  <c r="AI132" i="18"/>
  <c r="AJ132" i="18"/>
  <c r="AK132" i="18"/>
  <c r="Y133" i="18"/>
  <c r="Z133" i="18"/>
  <c r="AA133" i="18"/>
  <c r="AB133" i="18"/>
  <c r="AC133" i="18"/>
  <c r="AD133" i="18"/>
  <c r="AE133" i="18"/>
  <c r="AF133" i="18"/>
  <c r="AG133" i="18"/>
  <c r="AH133" i="18"/>
  <c r="AI133" i="18"/>
  <c r="AJ133" i="18"/>
  <c r="AK133" i="18"/>
  <c r="Y134" i="18"/>
  <c r="Z134" i="18"/>
  <c r="AA134" i="18"/>
  <c r="AB134" i="18"/>
  <c r="AC134" i="18"/>
  <c r="AD134" i="18"/>
  <c r="AE134" i="18"/>
  <c r="AF134" i="18"/>
  <c r="AG134" i="18"/>
  <c r="AH134" i="18"/>
  <c r="AI134" i="18"/>
  <c r="AJ134" i="18"/>
  <c r="AK134" i="18"/>
  <c r="Y135" i="18"/>
  <c r="Z135" i="18"/>
  <c r="AA135" i="18"/>
  <c r="AB135" i="18"/>
  <c r="AC135" i="18"/>
  <c r="AD135" i="18"/>
  <c r="AE135" i="18"/>
  <c r="AF135" i="18"/>
  <c r="AG135" i="18"/>
  <c r="AH135" i="18"/>
  <c r="AI135" i="18"/>
  <c r="AJ135" i="18"/>
  <c r="AK135" i="18"/>
  <c r="Y136" i="18"/>
  <c r="Z136" i="18"/>
  <c r="AA136" i="18"/>
  <c r="AB136" i="18"/>
  <c r="AC136" i="18"/>
  <c r="AD136" i="18"/>
  <c r="AE136" i="18"/>
  <c r="AF136" i="18"/>
  <c r="AG136" i="18"/>
  <c r="AH136" i="18"/>
  <c r="AI136" i="18"/>
  <c r="AJ136" i="18"/>
  <c r="AK136" i="18"/>
  <c r="Y137" i="18"/>
  <c r="Z137" i="18"/>
  <c r="AA137" i="18"/>
  <c r="AB137" i="18"/>
  <c r="AC137" i="18"/>
  <c r="AD137" i="18"/>
  <c r="AE137" i="18"/>
  <c r="AF137" i="18"/>
  <c r="AG137" i="18"/>
  <c r="AH137" i="18"/>
  <c r="AI137" i="18"/>
  <c r="AJ137" i="18"/>
  <c r="AK137" i="18"/>
  <c r="Y138" i="18"/>
  <c r="Z138" i="18"/>
  <c r="AA138" i="18"/>
  <c r="AB138" i="18"/>
  <c r="AC138" i="18"/>
  <c r="AD138" i="18"/>
  <c r="AE138" i="18"/>
  <c r="AF138" i="18"/>
  <c r="AG138" i="18"/>
  <c r="AH138" i="18"/>
  <c r="AI138" i="18"/>
  <c r="AJ138" i="18"/>
  <c r="AK138" i="18"/>
  <c r="Y139" i="18"/>
  <c r="Z139" i="18"/>
  <c r="AA139" i="18"/>
  <c r="AB139" i="18"/>
  <c r="AC139" i="18"/>
  <c r="AD139" i="18"/>
  <c r="AE139" i="18"/>
  <c r="AF139" i="18"/>
  <c r="AG139" i="18"/>
  <c r="AH139" i="18"/>
  <c r="AI139" i="18"/>
  <c r="AJ139" i="18"/>
  <c r="AK139" i="18"/>
  <c r="Y140" i="18"/>
  <c r="Z140" i="18"/>
  <c r="AA140" i="18"/>
  <c r="AB140" i="18"/>
  <c r="AC140" i="18"/>
  <c r="AD140" i="18"/>
  <c r="AE140" i="18"/>
  <c r="AF140" i="18"/>
  <c r="AG140" i="18"/>
  <c r="AH140" i="18"/>
  <c r="AI140" i="18"/>
  <c r="AJ140" i="18"/>
  <c r="AK140" i="18"/>
  <c r="Y141" i="18"/>
  <c r="Z141" i="18"/>
  <c r="AA141" i="18"/>
  <c r="AB141" i="18"/>
  <c r="AC141" i="18"/>
  <c r="AD141" i="18"/>
  <c r="AE141" i="18"/>
  <c r="AF141" i="18"/>
  <c r="AG141" i="18"/>
  <c r="AH141" i="18"/>
  <c r="AI141" i="18"/>
  <c r="AJ141" i="18"/>
  <c r="AK141" i="18"/>
  <c r="Y142" i="18"/>
  <c r="Z142" i="18"/>
  <c r="AA142" i="18"/>
  <c r="AB142" i="18"/>
  <c r="AC142" i="18"/>
  <c r="AD142" i="18"/>
  <c r="AE142" i="18"/>
  <c r="AF142" i="18"/>
  <c r="AG142" i="18"/>
  <c r="AH142" i="18"/>
  <c r="AI142" i="18"/>
  <c r="AJ142" i="18"/>
  <c r="AK142" i="18"/>
  <c r="Y143" i="18"/>
  <c r="Z143" i="18"/>
  <c r="AA143" i="18"/>
  <c r="AB143" i="18"/>
  <c r="AC143" i="18"/>
  <c r="AD143" i="18"/>
  <c r="AE143" i="18"/>
  <c r="AF143" i="18"/>
  <c r="AG143" i="18"/>
  <c r="AH143" i="18"/>
  <c r="AI143" i="18"/>
  <c r="AJ143" i="18"/>
  <c r="AK143" i="18"/>
  <c r="Y144" i="18"/>
  <c r="Z144" i="18"/>
  <c r="AA144" i="18"/>
  <c r="AB144" i="18"/>
  <c r="AC144" i="18"/>
  <c r="AD144" i="18"/>
  <c r="AE144" i="18"/>
  <c r="AF144" i="18"/>
  <c r="AG144" i="18"/>
  <c r="AH144" i="18"/>
  <c r="AI144" i="18"/>
  <c r="AJ144" i="18"/>
  <c r="AK144" i="18"/>
  <c r="Y145" i="18"/>
  <c r="Z145" i="18"/>
  <c r="AA145" i="18"/>
  <c r="AB145" i="18"/>
  <c r="AC145" i="18"/>
  <c r="AD145" i="18"/>
  <c r="AE145" i="18"/>
  <c r="AF145" i="18"/>
  <c r="AG145" i="18"/>
  <c r="AH145" i="18"/>
  <c r="AI145" i="18"/>
  <c r="AJ145" i="18"/>
  <c r="AK145" i="18"/>
  <c r="Y146" i="18"/>
  <c r="Z146" i="18"/>
  <c r="AA146" i="18"/>
  <c r="AB146" i="18"/>
  <c r="AC146" i="18"/>
  <c r="AD146" i="18"/>
  <c r="AE146" i="18"/>
  <c r="AF146" i="18"/>
  <c r="AG146" i="18"/>
  <c r="AH146" i="18"/>
  <c r="AI146" i="18"/>
  <c r="AJ146" i="18"/>
  <c r="AK146" i="18"/>
  <c r="Y147" i="18"/>
  <c r="Z147" i="18"/>
  <c r="AA147" i="18"/>
  <c r="AB147" i="18"/>
  <c r="AC147" i="18"/>
  <c r="AD147" i="18"/>
  <c r="AE147" i="18"/>
  <c r="AF147" i="18"/>
  <c r="AG147" i="18"/>
  <c r="AH147" i="18"/>
  <c r="AI147" i="18"/>
  <c r="AJ147" i="18"/>
  <c r="AK147" i="18"/>
  <c r="Y148" i="18"/>
  <c r="Z148" i="18"/>
  <c r="AA148" i="18"/>
  <c r="AB148" i="18"/>
  <c r="AC148" i="18"/>
  <c r="AD148" i="18"/>
  <c r="AE148" i="18"/>
  <c r="AF148" i="18"/>
  <c r="AG148" i="18"/>
  <c r="AH148" i="18"/>
  <c r="AI148" i="18"/>
  <c r="AJ148" i="18"/>
  <c r="AK148" i="18"/>
  <c r="Y149" i="18"/>
  <c r="Z149" i="18"/>
  <c r="AA149" i="18"/>
  <c r="AB149" i="18"/>
  <c r="AC149" i="18"/>
  <c r="AD149" i="18"/>
  <c r="AE149" i="18"/>
  <c r="AF149" i="18"/>
  <c r="AG149" i="18"/>
  <c r="AH149" i="18"/>
  <c r="AI149" i="18"/>
  <c r="AJ149" i="18"/>
  <c r="AK149" i="18"/>
  <c r="Y150" i="18"/>
  <c r="Z150" i="18"/>
  <c r="AA150" i="18"/>
  <c r="AB150" i="18"/>
  <c r="AC150" i="18"/>
  <c r="AD150" i="18"/>
  <c r="AE150" i="18"/>
  <c r="AF150" i="18"/>
  <c r="AG150" i="18"/>
  <c r="AH150" i="18"/>
  <c r="AI150" i="18"/>
  <c r="AJ150" i="18"/>
  <c r="AK150" i="18"/>
  <c r="Y151" i="18"/>
  <c r="Z151" i="18"/>
  <c r="AA151" i="18"/>
  <c r="AB151" i="18"/>
  <c r="AC151" i="18"/>
  <c r="AD151" i="18"/>
  <c r="AE151" i="18"/>
  <c r="AF151" i="18"/>
  <c r="AG151" i="18"/>
  <c r="AH151" i="18"/>
  <c r="AI151" i="18"/>
  <c r="AJ151" i="18"/>
  <c r="AK151" i="18"/>
  <c r="Y152" i="18"/>
  <c r="Z152" i="18"/>
  <c r="AA152" i="18"/>
  <c r="AB152" i="18"/>
  <c r="AC152" i="18"/>
  <c r="AD152" i="18"/>
  <c r="AE152" i="18"/>
  <c r="AF152" i="18"/>
  <c r="AG152" i="18"/>
  <c r="AH152" i="18"/>
  <c r="AI152" i="18"/>
  <c r="AJ152" i="18"/>
  <c r="AK152" i="18"/>
  <c r="Y153" i="18"/>
  <c r="Z153" i="18"/>
  <c r="AA153" i="18"/>
  <c r="AB153" i="18"/>
  <c r="AC153" i="18"/>
  <c r="AD153" i="18"/>
  <c r="AE153" i="18"/>
  <c r="AF153" i="18"/>
  <c r="AG153" i="18"/>
  <c r="AH153" i="18"/>
  <c r="AI153" i="18"/>
  <c r="AJ153" i="18"/>
  <c r="AK153" i="18"/>
  <c r="Y154" i="18"/>
  <c r="Z154" i="18"/>
  <c r="AA154" i="18"/>
  <c r="AB154" i="18"/>
  <c r="AC154" i="18"/>
  <c r="AD154" i="18"/>
  <c r="AE154" i="18"/>
  <c r="AF154" i="18"/>
  <c r="AG154" i="18"/>
  <c r="AH154" i="18"/>
  <c r="AI154" i="18"/>
  <c r="AJ154" i="18"/>
  <c r="AK154" i="18"/>
  <c r="Y155" i="18"/>
  <c r="Z155" i="18"/>
  <c r="AA155" i="18"/>
  <c r="AB155" i="18"/>
  <c r="AC155" i="18"/>
  <c r="AD155" i="18"/>
  <c r="AE155" i="18"/>
  <c r="AF155" i="18"/>
  <c r="AG155" i="18"/>
  <c r="AH155" i="18"/>
  <c r="AI155" i="18"/>
  <c r="AJ155" i="18"/>
  <c r="AK155" i="18"/>
  <c r="Y156" i="18"/>
  <c r="Z156" i="18"/>
  <c r="AA156" i="18"/>
  <c r="AB156" i="18"/>
  <c r="AC156" i="18"/>
  <c r="AD156" i="18"/>
  <c r="AE156" i="18"/>
  <c r="AF156" i="18"/>
  <c r="AG156" i="18"/>
  <c r="AH156" i="18"/>
  <c r="AI156" i="18"/>
  <c r="AJ156" i="18"/>
  <c r="AK156" i="18"/>
  <c r="Y157" i="18"/>
  <c r="Z157" i="18"/>
  <c r="AA157" i="18"/>
  <c r="AB157" i="18"/>
  <c r="AC157" i="18"/>
  <c r="AD157" i="18"/>
  <c r="AE157" i="18"/>
  <c r="AF157" i="18"/>
  <c r="AG157" i="18"/>
  <c r="AH157" i="18"/>
  <c r="AI157" i="18"/>
  <c r="AJ157" i="18"/>
  <c r="AK157" i="18"/>
  <c r="Y158" i="18"/>
  <c r="Z158" i="18"/>
  <c r="AA158" i="18"/>
  <c r="AB158" i="18"/>
  <c r="AC158" i="18"/>
  <c r="AD158" i="18"/>
  <c r="AE158" i="18"/>
  <c r="AF158" i="18"/>
  <c r="AG158" i="18"/>
  <c r="AH158" i="18"/>
  <c r="AI158" i="18"/>
  <c r="AJ158" i="18"/>
  <c r="AK158" i="18"/>
  <c r="Y159" i="18"/>
  <c r="Z159" i="18"/>
  <c r="AA159" i="18"/>
  <c r="AB159" i="18"/>
  <c r="AC159" i="18"/>
  <c r="AD159" i="18"/>
  <c r="AE159" i="18"/>
  <c r="AF159" i="18"/>
  <c r="AG159" i="18"/>
  <c r="AH159" i="18"/>
  <c r="AI159" i="18"/>
  <c r="AJ159" i="18"/>
  <c r="AK159" i="18"/>
  <c r="Y160" i="18"/>
  <c r="Z160" i="18"/>
  <c r="AA160" i="18"/>
  <c r="AB160" i="18"/>
  <c r="AC160" i="18"/>
  <c r="AD160" i="18"/>
  <c r="AE160" i="18"/>
  <c r="AF160" i="18"/>
  <c r="AG160" i="18"/>
  <c r="AH160" i="18"/>
  <c r="AI160" i="18"/>
  <c r="AJ160" i="18"/>
  <c r="AK160" i="18"/>
  <c r="Y161" i="18"/>
  <c r="Z161" i="18"/>
  <c r="AA161" i="18"/>
  <c r="AB161" i="18"/>
  <c r="AC161" i="18"/>
  <c r="AD161" i="18"/>
  <c r="AE161" i="18"/>
  <c r="AF161" i="18"/>
  <c r="AG161" i="18"/>
  <c r="AH161" i="18"/>
  <c r="AI161" i="18"/>
  <c r="AJ161" i="18"/>
  <c r="AK161" i="18"/>
  <c r="Y162" i="18"/>
  <c r="Z162" i="18"/>
  <c r="AA162" i="18"/>
  <c r="AB162" i="18"/>
  <c r="AC162" i="18"/>
  <c r="AD162" i="18"/>
  <c r="AE162" i="18"/>
  <c r="AF162" i="18"/>
  <c r="AG162" i="18"/>
  <c r="AH162" i="18"/>
  <c r="AI162" i="18"/>
  <c r="AJ162" i="18"/>
  <c r="AK162" i="18"/>
  <c r="Y163" i="18"/>
  <c r="Z163" i="18"/>
  <c r="AA163" i="18"/>
  <c r="AB163" i="18"/>
  <c r="AC163" i="18"/>
  <c r="AD163" i="18"/>
  <c r="AE163" i="18"/>
  <c r="AF163" i="18"/>
  <c r="AG163" i="18"/>
  <c r="AH163" i="18"/>
  <c r="AI163" i="18"/>
  <c r="AJ163" i="18"/>
  <c r="AK163" i="18"/>
  <c r="Y164" i="18"/>
  <c r="Z164" i="18"/>
  <c r="AA164" i="18"/>
  <c r="AB164" i="18"/>
  <c r="AC164" i="18"/>
  <c r="AD164" i="18"/>
  <c r="AE164" i="18"/>
  <c r="AF164" i="18"/>
  <c r="AG164" i="18"/>
  <c r="AH164" i="18"/>
  <c r="AI164" i="18"/>
  <c r="AJ164" i="18"/>
  <c r="AK164" i="18"/>
  <c r="Y165" i="18"/>
  <c r="Z165" i="18"/>
  <c r="AA165" i="18"/>
  <c r="AB165" i="18"/>
  <c r="AC165" i="18"/>
  <c r="AD165" i="18"/>
  <c r="AE165" i="18"/>
  <c r="AF165" i="18"/>
  <c r="AG165" i="18"/>
  <c r="AH165" i="18"/>
  <c r="AI165" i="18"/>
  <c r="AJ165" i="18"/>
  <c r="AK165" i="18"/>
  <c r="Y166" i="18"/>
  <c r="Z166" i="18"/>
  <c r="AA166" i="18"/>
  <c r="AB166" i="18"/>
  <c r="AC166" i="18"/>
  <c r="AD166" i="18"/>
  <c r="AE166" i="18"/>
  <c r="AF166" i="18"/>
  <c r="AG166" i="18"/>
  <c r="AH166" i="18"/>
  <c r="AI166" i="18"/>
  <c r="AJ166" i="18"/>
  <c r="AK166" i="18"/>
  <c r="Y167" i="18"/>
  <c r="Z167" i="18"/>
  <c r="AA167" i="18"/>
  <c r="AB167" i="18"/>
  <c r="AC167" i="18"/>
  <c r="AD167" i="18"/>
  <c r="AE167" i="18"/>
  <c r="AF167" i="18"/>
  <c r="AG167" i="18"/>
  <c r="AH167" i="18"/>
  <c r="AI167" i="18"/>
  <c r="AJ167" i="18"/>
  <c r="AK167" i="18"/>
  <c r="Y168" i="18"/>
  <c r="Z168" i="18"/>
  <c r="AA168" i="18"/>
  <c r="AB168" i="18"/>
  <c r="AC168" i="18"/>
  <c r="AD168" i="18"/>
  <c r="AE168" i="18"/>
  <c r="AF168" i="18"/>
  <c r="AG168" i="18"/>
  <c r="AH168" i="18"/>
  <c r="AI168" i="18"/>
  <c r="AJ168" i="18"/>
  <c r="AK168" i="18"/>
  <c r="Y169" i="18"/>
  <c r="Z169" i="18"/>
  <c r="AA169" i="18"/>
  <c r="AB169" i="18"/>
  <c r="AC169" i="18"/>
  <c r="AD169" i="18"/>
  <c r="AE169" i="18"/>
  <c r="AF169" i="18"/>
  <c r="AG169" i="18"/>
  <c r="AH169" i="18"/>
  <c r="AI169" i="18"/>
  <c r="AJ169" i="18"/>
  <c r="AK169" i="18"/>
  <c r="Y170" i="18"/>
  <c r="Z170" i="18"/>
  <c r="AA170" i="18"/>
  <c r="AB170" i="18"/>
  <c r="AC170" i="18"/>
  <c r="AD170" i="18"/>
  <c r="AE170" i="18"/>
  <c r="AF170" i="18"/>
  <c r="AG170" i="18"/>
  <c r="AH170" i="18"/>
  <c r="AI170" i="18"/>
  <c r="AJ170" i="18"/>
  <c r="AK170" i="18"/>
  <c r="Y171" i="18"/>
  <c r="Z171" i="18"/>
  <c r="AA171" i="18"/>
  <c r="AB171" i="18"/>
  <c r="AC171" i="18"/>
  <c r="AD171" i="18"/>
  <c r="AE171" i="18"/>
  <c r="AF171" i="18"/>
  <c r="AG171" i="18"/>
  <c r="AH171" i="18"/>
  <c r="AI171" i="18"/>
  <c r="AJ171" i="18"/>
  <c r="AK171" i="18"/>
  <c r="Y172" i="18"/>
  <c r="Z172" i="18"/>
  <c r="AA172" i="18"/>
  <c r="AB172" i="18"/>
  <c r="AC172" i="18"/>
  <c r="AD172" i="18"/>
  <c r="AE172" i="18"/>
  <c r="AF172" i="18"/>
  <c r="AG172" i="18"/>
  <c r="AH172" i="18"/>
  <c r="AI172" i="18"/>
  <c r="AJ172" i="18"/>
  <c r="AK172" i="18"/>
  <c r="Y173" i="18"/>
  <c r="Z173" i="18"/>
  <c r="AA173" i="18"/>
  <c r="AB173" i="18"/>
  <c r="AC173" i="18"/>
  <c r="AD173" i="18"/>
  <c r="AE173" i="18"/>
  <c r="AF173" i="18"/>
  <c r="AG173" i="18"/>
  <c r="AH173" i="18"/>
  <c r="AI173" i="18"/>
  <c r="AJ173" i="18"/>
  <c r="AK173" i="18"/>
  <c r="Y174" i="18"/>
  <c r="Z174" i="18"/>
  <c r="AA174" i="18"/>
  <c r="AB174" i="18"/>
  <c r="AC174" i="18"/>
  <c r="AD174" i="18"/>
  <c r="AE174" i="18"/>
  <c r="AF174" i="18"/>
  <c r="AG174" i="18"/>
  <c r="AH174" i="18"/>
  <c r="AI174" i="18"/>
  <c r="AJ174" i="18"/>
  <c r="AK174" i="18"/>
  <c r="Y175" i="18"/>
  <c r="Z175" i="18"/>
  <c r="AA175" i="18"/>
  <c r="AB175" i="18"/>
  <c r="AC175" i="18"/>
  <c r="AD175" i="18"/>
  <c r="AE175" i="18"/>
  <c r="AF175" i="18"/>
  <c r="AG175" i="18"/>
  <c r="AH175" i="18"/>
  <c r="AI175" i="18"/>
  <c r="AJ175" i="18"/>
  <c r="AK175" i="18"/>
  <c r="Y176" i="18"/>
  <c r="Z176" i="18"/>
  <c r="AA176" i="18"/>
  <c r="AB176" i="18"/>
  <c r="AC176" i="18"/>
  <c r="AD176" i="18"/>
  <c r="AE176" i="18"/>
  <c r="AF176" i="18"/>
  <c r="AG176" i="18"/>
  <c r="AH176" i="18"/>
  <c r="AI176" i="18"/>
  <c r="AJ176" i="18"/>
  <c r="AK176" i="18"/>
  <c r="Y177" i="18"/>
  <c r="Z177" i="18"/>
  <c r="AA177" i="18"/>
  <c r="AB177" i="18"/>
  <c r="AC177" i="18"/>
  <c r="AD177" i="18"/>
  <c r="AE177" i="18"/>
  <c r="AF177" i="18"/>
  <c r="AG177" i="18"/>
  <c r="AH177" i="18"/>
  <c r="AI177" i="18"/>
  <c r="AJ177" i="18"/>
  <c r="AK177" i="18"/>
  <c r="Y178" i="18"/>
  <c r="Z178" i="18"/>
  <c r="AA178" i="18"/>
  <c r="AB178" i="18"/>
  <c r="AC178" i="18"/>
  <c r="AD178" i="18"/>
  <c r="AE178" i="18"/>
  <c r="AF178" i="18"/>
  <c r="AG178" i="18"/>
  <c r="AH178" i="18"/>
  <c r="AI178" i="18"/>
  <c r="AJ178" i="18"/>
  <c r="AK178" i="18"/>
  <c r="Y179" i="18"/>
  <c r="Z179" i="18"/>
  <c r="AA179" i="18"/>
  <c r="AB179" i="18"/>
  <c r="AC179" i="18"/>
  <c r="AD179" i="18"/>
  <c r="AE179" i="18"/>
  <c r="AF179" i="18"/>
  <c r="AG179" i="18"/>
  <c r="AH179" i="18"/>
  <c r="AI179" i="18"/>
  <c r="AJ179" i="18"/>
  <c r="AK179" i="18"/>
  <c r="Y180" i="18"/>
  <c r="Z180" i="18"/>
  <c r="AA180" i="18"/>
  <c r="AB180" i="18"/>
  <c r="AC180" i="18"/>
  <c r="AD180" i="18"/>
  <c r="AE180" i="18"/>
  <c r="AF180" i="18"/>
  <c r="AG180" i="18"/>
  <c r="AH180" i="18"/>
  <c r="AI180" i="18"/>
  <c r="AJ180" i="18"/>
  <c r="AK180" i="18"/>
  <c r="Y181" i="18"/>
  <c r="Z181" i="18"/>
  <c r="AA181" i="18"/>
  <c r="AB181" i="18"/>
  <c r="AC181" i="18"/>
  <c r="AD181" i="18"/>
  <c r="AE181" i="18"/>
  <c r="AF181" i="18"/>
  <c r="AG181" i="18"/>
  <c r="AH181" i="18"/>
  <c r="AI181" i="18"/>
  <c r="AJ181" i="18"/>
  <c r="AK181" i="18"/>
  <c r="Y182" i="18"/>
  <c r="Z182" i="18"/>
  <c r="AA182" i="18"/>
  <c r="AB182" i="18"/>
  <c r="AC182" i="18"/>
  <c r="AD182" i="18"/>
  <c r="AE182" i="18"/>
  <c r="AF182" i="18"/>
  <c r="AG182" i="18"/>
  <c r="AH182" i="18"/>
  <c r="AI182" i="18"/>
  <c r="AJ182" i="18"/>
  <c r="AK182" i="18"/>
  <c r="Y183" i="18"/>
  <c r="Z183" i="18"/>
  <c r="AA183" i="18"/>
  <c r="AB183" i="18"/>
  <c r="AC183" i="18"/>
  <c r="AD183" i="18"/>
  <c r="AE183" i="18"/>
  <c r="AF183" i="18"/>
  <c r="AG183" i="18"/>
  <c r="AH183" i="18"/>
  <c r="AI183" i="18"/>
  <c r="AJ183" i="18"/>
  <c r="AK183" i="18"/>
  <c r="Y184" i="18"/>
  <c r="Z184" i="18"/>
  <c r="AA184" i="18"/>
  <c r="AB184" i="18"/>
  <c r="AC184" i="18"/>
  <c r="AD184" i="18"/>
  <c r="AE184" i="18"/>
  <c r="AF184" i="18"/>
  <c r="AG184" i="18"/>
  <c r="AH184" i="18"/>
  <c r="AI184" i="18"/>
  <c r="AJ184" i="18"/>
  <c r="AK184" i="18"/>
  <c r="Y185" i="18"/>
  <c r="Z185" i="18"/>
  <c r="AA185" i="18"/>
  <c r="AB185" i="18"/>
  <c r="AC185" i="18"/>
  <c r="AD185" i="18"/>
  <c r="AE185" i="18"/>
  <c r="AF185" i="18"/>
  <c r="AG185" i="18"/>
  <c r="AH185" i="18"/>
  <c r="AI185" i="18"/>
  <c r="AJ185" i="18"/>
  <c r="AK185" i="18"/>
  <c r="Y186" i="18"/>
  <c r="Z186" i="18"/>
  <c r="AA186" i="18"/>
  <c r="AB186" i="18"/>
  <c r="AC186" i="18"/>
  <c r="AD186" i="18"/>
  <c r="AE186" i="18"/>
  <c r="AF186" i="18"/>
  <c r="AG186" i="18"/>
  <c r="AH186" i="18"/>
  <c r="AI186" i="18"/>
  <c r="AJ186" i="18"/>
  <c r="AK186" i="18"/>
  <c r="Y187" i="18"/>
  <c r="Z187" i="18"/>
  <c r="AA187" i="18"/>
  <c r="AB187" i="18"/>
  <c r="AC187" i="18"/>
  <c r="AD187" i="18"/>
  <c r="AE187" i="18"/>
  <c r="AF187" i="18"/>
  <c r="AG187" i="18"/>
  <c r="AH187" i="18"/>
  <c r="AI187" i="18"/>
  <c r="AJ187" i="18"/>
  <c r="AK187" i="18"/>
  <c r="Y188" i="18"/>
  <c r="Z188" i="18"/>
  <c r="AA188" i="18"/>
  <c r="AB188" i="18"/>
  <c r="AC188" i="18"/>
  <c r="AD188" i="18"/>
  <c r="AE188" i="18"/>
  <c r="AF188" i="18"/>
  <c r="AG188" i="18"/>
  <c r="AH188" i="18"/>
  <c r="AI188" i="18"/>
  <c r="AJ188" i="18"/>
  <c r="AK188" i="18"/>
  <c r="Y189" i="18"/>
  <c r="Z189" i="18"/>
  <c r="AA189" i="18"/>
  <c r="AB189" i="18"/>
  <c r="AC189" i="18"/>
  <c r="AD189" i="18"/>
  <c r="AE189" i="18"/>
  <c r="AF189" i="18"/>
  <c r="AG189" i="18"/>
  <c r="AH189" i="18"/>
  <c r="AI189" i="18"/>
  <c r="AJ189" i="18"/>
  <c r="AK189" i="18"/>
  <c r="Y190" i="18"/>
  <c r="Z190" i="18"/>
  <c r="AA190" i="18"/>
  <c r="AB190" i="18"/>
  <c r="AC190" i="18"/>
  <c r="AD190" i="18"/>
  <c r="AE190" i="18"/>
  <c r="AF190" i="18"/>
  <c r="AG190" i="18"/>
  <c r="AH190" i="18"/>
  <c r="AI190" i="18"/>
  <c r="AJ190" i="18"/>
  <c r="AK190" i="18"/>
  <c r="Y191" i="18"/>
  <c r="Z191" i="18"/>
  <c r="AA191" i="18"/>
  <c r="AB191" i="18"/>
  <c r="AC191" i="18"/>
  <c r="AD191" i="18"/>
  <c r="AE191" i="18"/>
  <c r="AF191" i="18"/>
  <c r="AG191" i="18"/>
  <c r="AH191" i="18"/>
  <c r="AI191" i="18"/>
  <c r="AJ191" i="18"/>
  <c r="AK191" i="18"/>
  <c r="Y192" i="18"/>
  <c r="Z192" i="18"/>
  <c r="AA192" i="18"/>
  <c r="AB192" i="18"/>
  <c r="AC192" i="18"/>
  <c r="AD192" i="18"/>
  <c r="AE192" i="18"/>
  <c r="AF192" i="18"/>
  <c r="AG192" i="18"/>
  <c r="AH192" i="18"/>
  <c r="AI192" i="18"/>
  <c r="AJ192" i="18"/>
  <c r="AK192" i="18"/>
  <c r="Y193" i="18"/>
  <c r="Z193" i="18"/>
  <c r="AA193" i="18"/>
  <c r="AB193" i="18"/>
  <c r="AC193" i="18"/>
  <c r="AD193" i="18"/>
  <c r="AE193" i="18"/>
  <c r="AF193" i="18"/>
  <c r="AG193" i="18"/>
  <c r="AH193" i="18"/>
  <c r="AI193" i="18"/>
  <c r="AJ193" i="18"/>
  <c r="AK193" i="18"/>
  <c r="Y194" i="18"/>
  <c r="Z194" i="18"/>
  <c r="AA194" i="18"/>
  <c r="AB194" i="18"/>
  <c r="AC194" i="18"/>
  <c r="AD194" i="18"/>
  <c r="AE194" i="18"/>
  <c r="AF194" i="18"/>
  <c r="AG194" i="18"/>
  <c r="AH194" i="18"/>
  <c r="AI194" i="18"/>
  <c r="AJ194" i="18"/>
  <c r="AK194" i="18"/>
  <c r="AN9" i="18" l="1"/>
  <c r="AO9" i="18"/>
  <c r="AP9" i="18"/>
  <c r="AQ9" i="18"/>
  <c r="AR9" i="18"/>
  <c r="AS9" i="18"/>
  <c r="AT9" i="18"/>
  <c r="AU9" i="18"/>
  <c r="AV9" i="18"/>
  <c r="AW9" i="18"/>
  <c r="AX9" i="18"/>
  <c r="AY9" i="18"/>
  <c r="AN62" i="18"/>
  <c r="AO62" i="18"/>
  <c r="AP62" i="18"/>
  <c r="AQ62" i="18"/>
  <c r="AR62" i="18"/>
  <c r="AS62" i="18"/>
  <c r="AT62" i="18"/>
  <c r="AU62" i="18"/>
  <c r="AV62" i="18"/>
  <c r="AW62" i="18"/>
  <c r="AX62" i="18"/>
  <c r="AY62" i="18"/>
  <c r="AN112" i="18"/>
  <c r="AO112" i="18"/>
  <c r="AP112" i="18"/>
  <c r="AQ112" i="18"/>
  <c r="AR112" i="18"/>
  <c r="AS112" i="18"/>
  <c r="AT112" i="18"/>
  <c r="AU112" i="18"/>
  <c r="AV112" i="18"/>
  <c r="AW112" i="18"/>
  <c r="AX112" i="18"/>
  <c r="AY112" i="18"/>
  <c r="AN122" i="18"/>
  <c r="AO122" i="18"/>
  <c r="AP122" i="18"/>
  <c r="AQ122" i="18"/>
  <c r="AR122" i="18"/>
  <c r="AS122" i="18"/>
  <c r="AT122" i="18"/>
  <c r="AU122" i="18"/>
  <c r="AV122" i="18"/>
  <c r="AW122" i="18"/>
  <c r="AX122" i="18"/>
  <c r="AY122" i="18"/>
  <c r="AN145" i="18"/>
  <c r="AO145" i="18"/>
  <c r="AP145" i="18"/>
  <c r="AQ145" i="18"/>
  <c r="AR145" i="18"/>
  <c r="AS145" i="18"/>
  <c r="AT145" i="18"/>
  <c r="AU145" i="18"/>
  <c r="AV145" i="18"/>
  <c r="AW145" i="18"/>
  <c r="AX145" i="18"/>
  <c r="AY145" i="18"/>
  <c r="AN172" i="18"/>
  <c r="AO172" i="18"/>
  <c r="AP172" i="18"/>
  <c r="AQ172" i="18"/>
  <c r="AR172" i="18"/>
  <c r="AS172" i="18"/>
  <c r="AT172" i="18"/>
  <c r="AU172" i="18"/>
  <c r="AV172" i="18"/>
  <c r="AW172" i="18"/>
  <c r="AX172" i="18"/>
  <c r="AY172" i="18"/>
  <c r="AV6" i="18"/>
  <c r="AY6" i="18"/>
  <c r="AX6" i="18"/>
  <c r="AW6" i="18"/>
  <c r="AU6" i="18"/>
  <c r="AT6" i="18"/>
  <c r="AS6" i="18"/>
  <c r="AR6" i="18"/>
  <c r="AQ6" i="18"/>
  <c r="AP6" i="18"/>
  <c r="AO6" i="18"/>
  <c r="AN6" i="18"/>
  <c r="AM6" i="18"/>
  <c r="AM172" i="18" s="1"/>
  <c r="AW5" i="18"/>
  <c r="AM5" i="18"/>
  <c r="Y10" i="18"/>
  <c r="AK10" i="18"/>
  <c r="AJ10" i="18"/>
  <c r="AI10" i="18"/>
  <c r="AH10" i="18"/>
  <c r="AG10" i="18"/>
  <c r="AF10" i="18"/>
  <c r="AE10" i="18"/>
  <c r="AD10" i="18"/>
  <c r="AC10" i="18"/>
  <c r="AB10" i="18"/>
  <c r="AA10" i="18"/>
  <c r="Z10" i="18"/>
  <c r="AJ6" i="18"/>
  <c r="AI6" i="18"/>
  <c r="AH6" i="18"/>
  <c r="AF6" i="18"/>
  <c r="AE6" i="18"/>
  <c r="AD6" i="18"/>
  <c r="AB6" i="18"/>
  <c r="AA6" i="18"/>
  <c r="Z6" i="18"/>
  <c r="AM112" i="18" l="1"/>
  <c r="AM122" i="18"/>
  <c r="AM9" i="18"/>
  <c r="AM145" i="18"/>
  <c r="AM62" i="18"/>
  <c r="Y6" i="18"/>
  <c r="AC6" i="18"/>
  <c r="AG6" i="18"/>
  <c r="AK6" i="18"/>
  <c r="I4" i="2"/>
  <c r="J3" i="2"/>
  <c r="ES158" i="18" l="1"/>
  <c r="ET158" i="18"/>
  <c r="EU158" i="18"/>
  <c r="EZ158" i="18"/>
  <c r="ES159" i="18"/>
  <c r="ET159" i="18"/>
  <c r="EU159" i="18"/>
  <c r="EZ159" i="18"/>
  <c r="ES160" i="18"/>
  <c r="ET160" i="18"/>
  <c r="EU160" i="18"/>
  <c r="EZ160" i="18"/>
  <c r="ES161" i="18"/>
  <c r="ET161" i="18"/>
  <c r="EU161" i="18"/>
  <c r="EZ161" i="18"/>
  <c r="ES162" i="18"/>
  <c r="ET162" i="18"/>
  <c r="EU162" i="18"/>
  <c r="EZ162" i="18"/>
  <c r="ES163" i="18"/>
  <c r="ET163" i="18"/>
  <c r="EU163" i="18"/>
  <c r="EZ163" i="18"/>
  <c r="ES164" i="18"/>
  <c r="ET164" i="18"/>
  <c r="EU164" i="18"/>
  <c r="EZ164" i="18"/>
  <c r="ES165" i="18"/>
  <c r="ET165" i="18"/>
  <c r="EU165" i="18"/>
  <c r="EZ165" i="18"/>
  <c r="EZ32" i="18" l="1"/>
  <c r="K182" i="18" l="1"/>
  <c r="L165" i="18"/>
  <c r="L163" i="18"/>
  <c r="L161" i="18"/>
  <c r="L159" i="18"/>
  <c r="L164" i="18"/>
  <c r="L162" i="18"/>
  <c r="L160" i="18"/>
  <c r="L115" i="18"/>
  <c r="L182" i="18"/>
  <c r="L71" i="18"/>
  <c r="L70" i="18"/>
  <c r="L73" i="18"/>
  <c r="DY57" i="18"/>
  <c r="DY55" i="18"/>
  <c r="DX57" i="18"/>
  <c r="DX55" i="18"/>
  <c r="DT57" i="18"/>
  <c r="DT55" i="18"/>
  <c r="DS57" i="18"/>
  <c r="DS55" i="18"/>
  <c r="EC57" i="18"/>
  <c r="EB57" i="18"/>
  <c r="EC56" i="18"/>
  <c r="EB56" i="18"/>
  <c r="EC55" i="18"/>
  <c r="EB55" i="18"/>
  <c r="EA57" i="18"/>
  <c r="DW57" i="18"/>
  <c r="DV57" i="18"/>
  <c r="DU57" i="18"/>
  <c r="EA56" i="18"/>
  <c r="DW56" i="18"/>
  <c r="DV56" i="18"/>
  <c r="DU56" i="18"/>
  <c r="EA55" i="18"/>
  <c r="DW55" i="18"/>
  <c r="DV55" i="18"/>
  <c r="DU55" i="18"/>
  <c r="DR57" i="18"/>
  <c r="DR56" i="18"/>
  <c r="DR55" i="18"/>
  <c r="DQ57" i="18"/>
  <c r="EZ57" i="18" s="1"/>
  <c r="DQ56" i="18"/>
  <c r="EZ56" i="18" s="1"/>
  <c r="DQ55" i="18"/>
  <c r="EZ55" i="18" s="1"/>
  <c r="EB24" i="18"/>
  <c r="EB22" i="18"/>
  <c r="EA24" i="18"/>
  <c r="EA22" i="18"/>
  <c r="EC24" i="18"/>
  <c r="EC22" i="18"/>
  <c r="DZ24" i="18"/>
  <c r="DZ22" i="18"/>
  <c r="DW24" i="18"/>
  <c r="DW22" i="18"/>
  <c r="DV25" i="18"/>
  <c r="DV24" i="18"/>
  <c r="DV22" i="18"/>
  <c r="DU25" i="18"/>
  <c r="DU24" i="18"/>
  <c r="DU22" i="18"/>
  <c r="DY25" i="18"/>
  <c r="DY24" i="18"/>
  <c r="DY22" i="18"/>
  <c r="DX25" i="18"/>
  <c r="DX24" i="18"/>
  <c r="DX22" i="18"/>
  <c r="DT25" i="18"/>
  <c r="DT24" i="18"/>
  <c r="DT22" i="18"/>
  <c r="DS25" i="18"/>
  <c r="DS24" i="18"/>
  <c r="DS22" i="18"/>
  <c r="DR24" i="18"/>
  <c r="DR22" i="18"/>
  <c r="DQ24" i="18"/>
  <c r="EZ24" i="18" s="1"/>
  <c r="DQ25" i="18"/>
  <c r="EZ25" i="18" s="1"/>
  <c r="DQ22" i="18"/>
  <c r="EZ22" i="18" s="1"/>
  <c r="EZ26" i="18"/>
  <c r="EZ27" i="18"/>
  <c r="EZ28" i="18"/>
  <c r="EZ29" i="18"/>
  <c r="EZ30" i="18"/>
  <c r="EZ23" i="18"/>
  <c r="EZ190" i="18"/>
  <c r="EZ166" i="18"/>
  <c r="EZ155" i="18"/>
  <c r="EZ150" i="18"/>
  <c r="EZ149" i="18"/>
  <c r="EZ148" i="18"/>
  <c r="EZ147" i="18"/>
  <c r="EZ144" i="18"/>
  <c r="EZ143" i="18"/>
  <c r="EZ142" i="18"/>
  <c r="EZ141" i="18"/>
  <c r="EZ140" i="18"/>
  <c r="EZ139" i="18"/>
  <c r="EZ138" i="18"/>
  <c r="EZ137" i="18"/>
  <c r="EZ136" i="18"/>
  <c r="EZ135" i="18"/>
  <c r="EZ134" i="18"/>
  <c r="EZ133" i="18"/>
  <c r="EZ132" i="18"/>
  <c r="EZ131" i="18"/>
  <c r="EZ130" i="18"/>
  <c r="EZ129" i="18"/>
  <c r="EZ128" i="18"/>
  <c r="EZ127" i="18"/>
  <c r="EZ126" i="18"/>
  <c r="EZ125" i="18"/>
  <c r="EZ124" i="18"/>
  <c r="EZ123" i="18"/>
  <c r="EZ121" i="18"/>
  <c r="EZ120" i="18"/>
  <c r="EZ111" i="18"/>
  <c r="EZ110" i="18"/>
  <c r="EZ109" i="18"/>
  <c r="EZ108" i="18"/>
  <c r="EZ105" i="18"/>
  <c r="EZ104" i="18"/>
  <c r="EZ101" i="18"/>
  <c r="EZ99" i="18"/>
  <c r="EZ92" i="18"/>
  <c r="EZ91" i="18"/>
  <c r="EZ90" i="18"/>
  <c r="EZ89" i="18"/>
  <c r="EZ81" i="18"/>
  <c r="EZ80" i="18"/>
  <c r="EZ77" i="18"/>
  <c r="EZ67" i="18"/>
  <c r="EZ66" i="18"/>
  <c r="EZ65" i="18"/>
  <c r="EZ64" i="18"/>
  <c r="EZ61" i="18"/>
  <c r="EZ60" i="18"/>
  <c r="EZ59" i="18"/>
  <c r="EZ54" i="18"/>
  <c r="EZ53" i="18"/>
  <c r="EZ52" i="18"/>
  <c r="EZ50" i="18"/>
  <c r="EZ49" i="18"/>
  <c r="EZ48" i="18"/>
  <c r="EZ47" i="18"/>
  <c r="EZ46" i="18"/>
  <c r="EZ45" i="18"/>
  <c r="EZ44" i="18"/>
  <c r="EZ40" i="18"/>
  <c r="EZ39" i="18"/>
  <c r="EZ38" i="18"/>
  <c r="EZ37" i="18"/>
  <c r="EZ36" i="18"/>
  <c r="EZ35" i="18"/>
  <c r="EZ34" i="18"/>
  <c r="EZ33" i="18"/>
  <c r="EZ31" i="18"/>
  <c r="EZ21" i="18"/>
  <c r="EZ20" i="18"/>
  <c r="EZ13" i="18"/>
  <c r="EZ12" i="18"/>
  <c r="EZ10" i="18"/>
  <c r="EZ8" i="18"/>
  <c r="J12" i="21"/>
  <c r="J11" i="21"/>
  <c r="J10" i="21"/>
  <c r="J9" i="21"/>
  <c r="J8" i="21"/>
  <c r="L70" i="21"/>
  <c r="H70" i="21"/>
  <c r="B70" i="21"/>
  <c r="L69" i="21"/>
  <c r="H69" i="21"/>
  <c r="B69" i="21"/>
  <c r="L68" i="21"/>
  <c r="H68" i="21"/>
  <c r="B68" i="21"/>
  <c r="L67" i="21"/>
  <c r="H67" i="21"/>
  <c r="B67" i="21"/>
  <c r="L66" i="21"/>
  <c r="B66" i="21"/>
  <c r="L53" i="21"/>
  <c r="H53" i="21"/>
  <c r="C53" i="21"/>
  <c r="Z43" i="21"/>
  <c r="Z42" i="21"/>
  <c r="L42" i="21"/>
  <c r="H42" i="21"/>
  <c r="C42" i="21"/>
  <c r="Z41" i="21"/>
  <c r="U36" i="21"/>
  <c r="V37" i="21" s="1"/>
  <c r="Z34" i="21"/>
  <c r="Z33" i="21"/>
  <c r="U29" i="21"/>
  <c r="U33" i="21" s="1"/>
  <c r="J19" i="21"/>
  <c r="J18" i="21"/>
  <c r="E16" i="21"/>
  <c r="J17" i="21"/>
  <c r="E15" i="21"/>
  <c r="D14" i="21"/>
  <c r="J16" i="21"/>
  <c r="F13" i="21"/>
  <c r="D13" i="21"/>
  <c r="J14" i="21"/>
  <c r="K15" i="21"/>
  <c r="J15" i="21"/>
  <c r="H15" i="21"/>
  <c r="D11" i="21"/>
  <c r="J13" i="21"/>
  <c r="D10" i="21"/>
  <c r="D19" i="21"/>
  <c r="D9" i="21"/>
  <c r="D18" i="21"/>
  <c r="D8" i="21"/>
  <c r="N5" i="21"/>
  <c r="K3" i="2"/>
  <c r="C6" i="2" s="1"/>
  <c r="K5" i="21" s="1"/>
  <c r="Y29" i="21" l="1"/>
  <c r="V29" i="21"/>
  <c r="U31" i="21"/>
  <c r="U34" i="21"/>
  <c r="W29" i="21"/>
  <c r="X29" i="21"/>
  <c r="U32" i="21"/>
  <c r="Y33" i="21" l="1"/>
  <c r="Y34" i="21"/>
  <c r="X33" i="21"/>
  <c r="X32" i="21"/>
  <c r="X34" i="21"/>
  <c r="W34" i="21"/>
  <c r="W33" i="21"/>
  <c r="W32" i="21"/>
  <c r="V32" i="21"/>
  <c r="V34" i="21"/>
  <c r="V31" i="21"/>
  <c r="V33" i="21"/>
  <c r="K19" i="2" l="1"/>
  <c r="EJ147" i="18" l="1"/>
  <c r="EK147" i="18"/>
  <c r="EL147" i="18"/>
  <c r="EP147" i="18"/>
  <c r="EQ147" i="18"/>
  <c r="ER147" i="18"/>
  <c r="EM147" i="18"/>
  <c r="EN147" i="18"/>
  <c r="EO147" i="18"/>
  <c r="EJ148" i="18"/>
  <c r="EK148" i="18"/>
  <c r="EL148" i="18"/>
  <c r="EP148" i="18"/>
  <c r="EQ148" i="18"/>
  <c r="ER148" i="18"/>
  <c r="EM148" i="18"/>
  <c r="EN148" i="18"/>
  <c r="EO148" i="18"/>
  <c r="EJ149" i="18"/>
  <c r="EK149" i="18"/>
  <c r="EL149" i="18"/>
  <c r="EP149" i="18"/>
  <c r="EQ149" i="18"/>
  <c r="ER149" i="18"/>
  <c r="EM149" i="18"/>
  <c r="EN149" i="18"/>
  <c r="EO149" i="18"/>
  <c r="EJ150" i="18"/>
  <c r="EK150" i="18"/>
  <c r="EL150" i="18"/>
  <c r="EP150" i="18"/>
  <c r="EQ150" i="18"/>
  <c r="ER150" i="18"/>
  <c r="EM150" i="18"/>
  <c r="EN150" i="18"/>
  <c r="EO150" i="18"/>
  <c r="EI172" i="18"/>
  <c r="EM44" i="18"/>
  <c r="EM45" i="18"/>
  <c r="EM46" i="18"/>
  <c r="EM47" i="18"/>
  <c r="EM48" i="18"/>
  <c r="EM49" i="18"/>
  <c r="EM50" i="18"/>
  <c r="EM36" i="18"/>
  <c r="EM37" i="18"/>
  <c r="EM38" i="18"/>
  <c r="EM39" i="18"/>
  <c r="EM40" i="18"/>
  <c r="EM41" i="18"/>
  <c r="EM42" i="18"/>
  <c r="EM15" i="18"/>
  <c r="EM16" i="18"/>
  <c r="EM17" i="18"/>
  <c r="EM18" i="18"/>
  <c r="EU194" i="18"/>
  <c r="ET194" i="18"/>
  <c r="ES194" i="18"/>
  <c r="EO194" i="18"/>
  <c r="EN194" i="18"/>
  <c r="EM194" i="18"/>
  <c r="ER194" i="18"/>
  <c r="EQ194" i="18"/>
  <c r="EP194" i="18"/>
  <c r="EL194" i="18"/>
  <c r="EK194" i="18"/>
  <c r="EJ194" i="18"/>
  <c r="EI194" i="18"/>
  <c r="EU193" i="18"/>
  <c r="ET193" i="18"/>
  <c r="ES193" i="18"/>
  <c r="EO193" i="18"/>
  <c r="EN193" i="18"/>
  <c r="EM193" i="18"/>
  <c r="ER193" i="18"/>
  <c r="EQ193" i="18"/>
  <c r="EP193" i="18"/>
  <c r="EL193" i="18"/>
  <c r="EK193" i="18"/>
  <c r="EJ193" i="18"/>
  <c r="EI193" i="18"/>
  <c r="EU192" i="18"/>
  <c r="ET192" i="18"/>
  <c r="ES192" i="18"/>
  <c r="EO192" i="18"/>
  <c r="EN192" i="18"/>
  <c r="EM192" i="18"/>
  <c r="ER192" i="18"/>
  <c r="EQ192" i="18"/>
  <c r="EP192" i="18"/>
  <c r="EL192" i="18"/>
  <c r="EK192" i="18"/>
  <c r="EJ192" i="18"/>
  <c r="EI192" i="18"/>
  <c r="EU191" i="18"/>
  <c r="ET191" i="18"/>
  <c r="ES191" i="18"/>
  <c r="EO191" i="18"/>
  <c r="EN191" i="18"/>
  <c r="EM191" i="18"/>
  <c r="ER191" i="18"/>
  <c r="EQ191" i="18"/>
  <c r="EP191" i="18"/>
  <c r="EL191" i="18"/>
  <c r="EK191" i="18"/>
  <c r="EJ191" i="18"/>
  <c r="EI191" i="18"/>
  <c r="EU190" i="18"/>
  <c r="ET190" i="18"/>
  <c r="ES190" i="18"/>
  <c r="EO190" i="18"/>
  <c r="EN190" i="18"/>
  <c r="EM190" i="18"/>
  <c r="ER190" i="18"/>
  <c r="EQ190" i="18"/>
  <c r="EP190" i="18"/>
  <c r="EL190" i="18"/>
  <c r="EK190" i="18"/>
  <c r="EJ190" i="18"/>
  <c r="EI190" i="18"/>
  <c r="EU189" i="18"/>
  <c r="ET189" i="18"/>
  <c r="ES189" i="18"/>
  <c r="EO189" i="18"/>
  <c r="EN189" i="18"/>
  <c r="EM189" i="18"/>
  <c r="ER189" i="18"/>
  <c r="EQ189" i="18"/>
  <c r="EP189" i="18"/>
  <c r="EL189" i="18"/>
  <c r="EK189" i="18"/>
  <c r="EJ189" i="18"/>
  <c r="EI189" i="18"/>
  <c r="EU188" i="18"/>
  <c r="ET188" i="18"/>
  <c r="ES188" i="18"/>
  <c r="EO188" i="18"/>
  <c r="EN188" i="18"/>
  <c r="EM188" i="18"/>
  <c r="ER188" i="18"/>
  <c r="EQ188" i="18"/>
  <c r="EP188" i="18"/>
  <c r="EL188" i="18"/>
  <c r="EK188" i="18"/>
  <c r="EJ188" i="18"/>
  <c r="EI188" i="18"/>
  <c r="EU187" i="18"/>
  <c r="ET187" i="18"/>
  <c r="ES187" i="18"/>
  <c r="EO187" i="18"/>
  <c r="EN187" i="18"/>
  <c r="EM187" i="18"/>
  <c r="ER187" i="18"/>
  <c r="EQ187" i="18"/>
  <c r="EP187" i="18"/>
  <c r="EL187" i="18"/>
  <c r="EK187" i="18"/>
  <c r="EJ187" i="18"/>
  <c r="EI187" i="18"/>
  <c r="EU186" i="18"/>
  <c r="ET186" i="18"/>
  <c r="ES186" i="18"/>
  <c r="EO186" i="18"/>
  <c r="EN186" i="18"/>
  <c r="EM186" i="18"/>
  <c r="ER186" i="18"/>
  <c r="EQ186" i="18"/>
  <c r="EP186" i="18"/>
  <c r="EL186" i="18"/>
  <c r="EK186" i="18"/>
  <c r="EJ186" i="18"/>
  <c r="EI186" i="18"/>
  <c r="EU185" i="18"/>
  <c r="ET185" i="18"/>
  <c r="ES185" i="18"/>
  <c r="EO185" i="18"/>
  <c r="EN185" i="18"/>
  <c r="EM185" i="18"/>
  <c r="ER185" i="18"/>
  <c r="EQ185" i="18"/>
  <c r="EP185" i="18"/>
  <c r="EL185" i="18"/>
  <c r="EK185" i="18"/>
  <c r="EJ185" i="18"/>
  <c r="EI185" i="18"/>
  <c r="EU184" i="18"/>
  <c r="ET184" i="18"/>
  <c r="ES184" i="18"/>
  <c r="EO184" i="18"/>
  <c r="EN184" i="18"/>
  <c r="EM184" i="18"/>
  <c r="ER184" i="18"/>
  <c r="EQ184" i="18"/>
  <c r="EP184" i="18"/>
  <c r="EL184" i="18"/>
  <c r="EK184" i="18"/>
  <c r="EJ184" i="18"/>
  <c r="EI184" i="18"/>
  <c r="EU183" i="18"/>
  <c r="ET183" i="18"/>
  <c r="ES183" i="18"/>
  <c r="EU181" i="18"/>
  <c r="ET181" i="18"/>
  <c r="ES181" i="18"/>
  <c r="EO181" i="18"/>
  <c r="EN181" i="18"/>
  <c r="EM181" i="18"/>
  <c r="ER181" i="18"/>
  <c r="EQ181" i="18"/>
  <c r="EP181" i="18"/>
  <c r="EL181" i="18"/>
  <c r="EK181" i="18"/>
  <c r="EJ181" i="18"/>
  <c r="EI181" i="18"/>
  <c r="EU180" i="18"/>
  <c r="ET180" i="18"/>
  <c r="ES180" i="18"/>
  <c r="EO180" i="18"/>
  <c r="EN180" i="18"/>
  <c r="EM180" i="18"/>
  <c r="ER180" i="18"/>
  <c r="EQ180" i="18"/>
  <c r="EP180" i="18"/>
  <c r="EL180" i="18"/>
  <c r="EK180" i="18"/>
  <c r="EJ180" i="18"/>
  <c r="EI180" i="18"/>
  <c r="EU179" i="18"/>
  <c r="ET179" i="18"/>
  <c r="ES179" i="18"/>
  <c r="EO179" i="18"/>
  <c r="EN179" i="18"/>
  <c r="EM179" i="18"/>
  <c r="ER179" i="18"/>
  <c r="EQ179" i="18"/>
  <c r="EP179" i="18"/>
  <c r="EL179" i="18"/>
  <c r="EK179" i="18"/>
  <c r="EJ179" i="18"/>
  <c r="EI179" i="18"/>
  <c r="EU178" i="18"/>
  <c r="ET178" i="18"/>
  <c r="ES178" i="18"/>
  <c r="EO178" i="18"/>
  <c r="EN178" i="18"/>
  <c r="EM178" i="18"/>
  <c r="ER178" i="18"/>
  <c r="EQ178" i="18"/>
  <c r="EP178" i="18"/>
  <c r="EL178" i="18"/>
  <c r="EK178" i="18"/>
  <c r="EJ178" i="18"/>
  <c r="EI178" i="18"/>
  <c r="EU177" i="18"/>
  <c r="ET177" i="18"/>
  <c r="ES177" i="18"/>
  <c r="EO177" i="18"/>
  <c r="EN177" i="18"/>
  <c r="EM177" i="18"/>
  <c r="ER177" i="18"/>
  <c r="EQ177" i="18"/>
  <c r="EP177" i="18"/>
  <c r="EL177" i="18"/>
  <c r="EK177" i="18"/>
  <c r="EJ177" i="18"/>
  <c r="EI177" i="18"/>
  <c r="EU176" i="18"/>
  <c r="ET176" i="18"/>
  <c r="ES176" i="18"/>
  <c r="EO176" i="18"/>
  <c r="EN176" i="18"/>
  <c r="EM176" i="18"/>
  <c r="ER176" i="18"/>
  <c r="EQ176" i="18"/>
  <c r="EP176" i="18"/>
  <c r="EL176" i="18"/>
  <c r="EK176" i="18"/>
  <c r="EJ176" i="18"/>
  <c r="EI176" i="18"/>
  <c r="EU175" i="18"/>
  <c r="ET175" i="18"/>
  <c r="ES175" i="18"/>
  <c r="EO175" i="18"/>
  <c r="EN175" i="18"/>
  <c r="EM175" i="18"/>
  <c r="ER175" i="18"/>
  <c r="EQ175" i="18"/>
  <c r="EP175" i="18"/>
  <c r="EL175" i="18"/>
  <c r="EK175" i="18"/>
  <c r="EJ175" i="18"/>
  <c r="EI175" i="18"/>
  <c r="EU174" i="18"/>
  <c r="ET174" i="18"/>
  <c r="ES174" i="18"/>
  <c r="EU173" i="18"/>
  <c r="ET173" i="18"/>
  <c r="ES173" i="18"/>
  <c r="EU172" i="18"/>
  <c r="ET172" i="18"/>
  <c r="ES172" i="18"/>
  <c r="EO172" i="18"/>
  <c r="EN172" i="18"/>
  <c r="EM172" i="18"/>
  <c r="ER172" i="18"/>
  <c r="EQ172" i="18"/>
  <c r="EP172" i="18"/>
  <c r="EL172" i="18"/>
  <c r="EK172" i="18"/>
  <c r="EJ172" i="18"/>
  <c r="EU171" i="18"/>
  <c r="ET171" i="18"/>
  <c r="ES171" i="18"/>
  <c r="EO171" i="18"/>
  <c r="EN171" i="18"/>
  <c r="EM171" i="18"/>
  <c r="ER171" i="18"/>
  <c r="EQ171" i="18"/>
  <c r="EP171" i="18"/>
  <c r="EL171" i="18"/>
  <c r="EK171" i="18"/>
  <c r="EJ171" i="18"/>
  <c r="EI171" i="18"/>
  <c r="EU170" i="18"/>
  <c r="ET170" i="18"/>
  <c r="ES170" i="18"/>
  <c r="EO170" i="18"/>
  <c r="EN170" i="18"/>
  <c r="EM170" i="18"/>
  <c r="ER170" i="18"/>
  <c r="EQ170" i="18"/>
  <c r="EP170" i="18"/>
  <c r="EL170" i="18"/>
  <c r="EK170" i="18"/>
  <c r="EJ170" i="18"/>
  <c r="EI170" i="18"/>
  <c r="EU169" i="18"/>
  <c r="ET169" i="18"/>
  <c r="ES169" i="18"/>
  <c r="EO169" i="18"/>
  <c r="EN169" i="18"/>
  <c r="EM169" i="18"/>
  <c r="ER169" i="18"/>
  <c r="EQ169" i="18"/>
  <c r="EP169" i="18"/>
  <c r="EL169" i="18"/>
  <c r="EK169" i="18"/>
  <c r="EJ169" i="18"/>
  <c r="EI169" i="18"/>
  <c r="EU168" i="18"/>
  <c r="ET168" i="18"/>
  <c r="ES168" i="18"/>
  <c r="EO168" i="18"/>
  <c r="EN168" i="18"/>
  <c r="EM168" i="18"/>
  <c r="ER168" i="18"/>
  <c r="EQ168" i="18"/>
  <c r="EP168" i="18"/>
  <c r="EL168" i="18"/>
  <c r="EK168" i="18"/>
  <c r="EJ168" i="18"/>
  <c r="EI168" i="18"/>
  <c r="EU167" i="18"/>
  <c r="ET167" i="18"/>
  <c r="ES167" i="18"/>
  <c r="EO167" i="18"/>
  <c r="EN167" i="18"/>
  <c r="EM167" i="18"/>
  <c r="ER167" i="18"/>
  <c r="EQ167" i="18"/>
  <c r="EP167" i="18"/>
  <c r="EL167" i="18"/>
  <c r="EK167" i="18"/>
  <c r="EJ167" i="18"/>
  <c r="EI167" i="18"/>
  <c r="EU166" i="18"/>
  <c r="ET166" i="18"/>
  <c r="ES166" i="18"/>
  <c r="EU157" i="18"/>
  <c r="ET157" i="18"/>
  <c r="ES157" i="18"/>
  <c r="EU156" i="18"/>
  <c r="ET156" i="18"/>
  <c r="ES156" i="18"/>
  <c r="EU155" i="18"/>
  <c r="ET155" i="18"/>
  <c r="ES155" i="18"/>
  <c r="EU154" i="18"/>
  <c r="ET154" i="18"/>
  <c r="ES154" i="18"/>
  <c r="EU153" i="18"/>
  <c r="ET153" i="18"/>
  <c r="ES153" i="18"/>
  <c r="EU152" i="18"/>
  <c r="ET152" i="18"/>
  <c r="ES152" i="18"/>
  <c r="EU151" i="18"/>
  <c r="ET151" i="18"/>
  <c r="ES151" i="18"/>
  <c r="EU150" i="18"/>
  <c r="ET150" i="18"/>
  <c r="ES150" i="18"/>
  <c r="EI150" i="18"/>
  <c r="EU149" i="18"/>
  <c r="ET149" i="18"/>
  <c r="ES149" i="18"/>
  <c r="EI149" i="18"/>
  <c r="EU148" i="18"/>
  <c r="ET148" i="18"/>
  <c r="ES148" i="18"/>
  <c r="EI148" i="18"/>
  <c r="EU147" i="18"/>
  <c r="ET147" i="18"/>
  <c r="ES147" i="18"/>
  <c r="EI147" i="18"/>
  <c r="EU146" i="18"/>
  <c r="ET146" i="18"/>
  <c r="ES146" i="18"/>
  <c r="EU145" i="18"/>
  <c r="ET145" i="18"/>
  <c r="ES145" i="18"/>
  <c r="EU144" i="18"/>
  <c r="ET144" i="18"/>
  <c r="ES144" i="18"/>
  <c r="EO144" i="18"/>
  <c r="EN144" i="18"/>
  <c r="EM144" i="18"/>
  <c r="ER144" i="18"/>
  <c r="EQ144" i="18"/>
  <c r="EP144" i="18"/>
  <c r="EL144" i="18"/>
  <c r="EK144" i="18"/>
  <c r="EJ144" i="18"/>
  <c r="EI144" i="18"/>
  <c r="EU143" i="18"/>
  <c r="ET143" i="18"/>
  <c r="ES143" i="18"/>
  <c r="EO143" i="18"/>
  <c r="EN143" i="18"/>
  <c r="EM143" i="18"/>
  <c r="ER143" i="18"/>
  <c r="EQ143" i="18"/>
  <c r="EP143" i="18"/>
  <c r="EL143" i="18"/>
  <c r="EK143" i="18"/>
  <c r="EJ143" i="18"/>
  <c r="EI143" i="18"/>
  <c r="EU142" i="18"/>
  <c r="ET142" i="18"/>
  <c r="ES142" i="18"/>
  <c r="EO142" i="18"/>
  <c r="EN142" i="18"/>
  <c r="EM142" i="18"/>
  <c r="ER142" i="18"/>
  <c r="EQ142" i="18"/>
  <c r="EP142" i="18"/>
  <c r="EL142" i="18"/>
  <c r="EK142" i="18"/>
  <c r="EJ142" i="18"/>
  <c r="EI142" i="18"/>
  <c r="EU141" i="18"/>
  <c r="ET141" i="18"/>
  <c r="ES141" i="18"/>
  <c r="EO141" i="18"/>
  <c r="EN141" i="18"/>
  <c r="EM141" i="18"/>
  <c r="ER141" i="18"/>
  <c r="EQ141" i="18"/>
  <c r="EP141" i="18"/>
  <c r="EL141" i="18"/>
  <c r="EK141" i="18"/>
  <c r="EJ141" i="18"/>
  <c r="EI141" i="18"/>
  <c r="EU140" i="18"/>
  <c r="ET140" i="18"/>
  <c r="ES140" i="18"/>
  <c r="EO140" i="18"/>
  <c r="EN140" i="18"/>
  <c r="EM140" i="18"/>
  <c r="ER140" i="18"/>
  <c r="EQ140" i="18"/>
  <c r="EP140" i="18"/>
  <c r="EL140" i="18"/>
  <c r="EK140" i="18"/>
  <c r="EJ140" i="18"/>
  <c r="EI140" i="18"/>
  <c r="EU139" i="18"/>
  <c r="ET139" i="18"/>
  <c r="ES139" i="18"/>
  <c r="EO139" i="18"/>
  <c r="EN139" i="18"/>
  <c r="EM139" i="18"/>
  <c r="ER139" i="18"/>
  <c r="EQ139" i="18"/>
  <c r="EP139" i="18"/>
  <c r="EL139" i="18"/>
  <c r="EK139" i="18"/>
  <c r="EJ139" i="18"/>
  <c r="EI139" i="18"/>
  <c r="EU138" i="18"/>
  <c r="ET138" i="18"/>
  <c r="ES138" i="18"/>
  <c r="EO138" i="18"/>
  <c r="EN138" i="18"/>
  <c r="EM138" i="18"/>
  <c r="ER138" i="18"/>
  <c r="EQ138" i="18"/>
  <c r="EP138" i="18"/>
  <c r="EL138" i="18"/>
  <c r="EK138" i="18"/>
  <c r="EJ138" i="18"/>
  <c r="EI138" i="18"/>
  <c r="EU137" i="18"/>
  <c r="ET137" i="18"/>
  <c r="ES137" i="18"/>
  <c r="EO137" i="18"/>
  <c r="EN137" i="18"/>
  <c r="EM137" i="18"/>
  <c r="ER137" i="18"/>
  <c r="EQ137" i="18"/>
  <c r="EP137" i="18"/>
  <c r="EL137" i="18"/>
  <c r="EK137" i="18"/>
  <c r="EJ137" i="18"/>
  <c r="EI137" i="18"/>
  <c r="EU136" i="18"/>
  <c r="ET136" i="18"/>
  <c r="ES136" i="18"/>
  <c r="EO136" i="18"/>
  <c r="EN136" i="18"/>
  <c r="EM136" i="18"/>
  <c r="ER136" i="18"/>
  <c r="EQ136" i="18"/>
  <c r="EP136" i="18"/>
  <c r="EL136" i="18"/>
  <c r="EK136" i="18"/>
  <c r="EJ136" i="18"/>
  <c r="EI136" i="18"/>
  <c r="EU135" i="18"/>
  <c r="ET135" i="18"/>
  <c r="ES135" i="18"/>
  <c r="EO135" i="18"/>
  <c r="EN135" i="18"/>
  <c r="EM135" i="18"/>
  <c r="ER135" i="18"/>
  <c r="EQ135" i="18"/>
  <c r="EP135" i="18"/>
  <c r="EL135" i="18"/>
  <c r="EK135" i="18"/>
  <c r="EJ135" i="18"/>
  <c r="EI135" i="18"/>
  <c r="EU134" i="18"/>
  <c r="ET134" i="18"/>
  <c r="ES134" i="18"/>
  <c r="EO134" i="18"/>
  <c r="EN134" i="18"/>
  <c r="EM134" i="18"/>
  <c r="ER134" i="18"/>
  <c r="EQ134" i="18"/>
  <c r="EP134" i="18"/>
  <c r="EL134" i="18"/>
  <c r="EK134" i="18"/>
  <c r="EJ134" i="18"/>
  <c r="EI134" i="18"/>
  <c r="EU133" i="18"/>
  <c r="ET133" i="18"/>
  <c r="ES133" i="18"/>
  <c r="EO133" i="18"/>
  <c r="EN133" i="18"/>
  <c r="EM133" i="18"/>
  <c r="ER133" i="18"/>
  <c r="EQ133" i="18"/>
  <c r="EP133" i="18"/>
  <c r="EL133" i="18"/>
  <c r="EK133" i="18"/>
  <c r="EJ133" i="18"/>
  <c r="EI133" i="18"/>
  <c r="EU132" i="18"/>
  <c r="ET132" i="18"/>
  <c r="ES132" i="18"/>
  <c r="EO132" i="18"/>
  <c r="EN132" i="18"/>
  <c r="EM132" i="18"/>
  <c r="ER132" i="18"/>
  <c r="EQ132" i="18"/>
  <c r="EP132" i="18"/>
  <c r="EL132" i="18"/>
  <c r="EK132" i="18"/>
  <c r="EJ132" i="18"/>
  <c r="EI132" i="18"/>
  <c r="EU131" i="18"/>
  <c r="ET131" i="18"/>
  <c r="ES131" i="18"/>
  <c r="EO131" i="18"/>
  <c r="EN131" i="18"/>
  <c r="EM131" i="18"/>
  <c r="ER131" i="18"/>
  <c r="EQ131" i="18"/>
  <c r="EP131" i="18"/>
  <c r="EL131" i="18"/>
  <c r="EK131" i="18"/>
  <c r="EJ131" i="18"/>
  <c r="EI131" i="18"/>
  <c r="EU130" i="18"/>
  <c r="ET130" i="18"/>
  <c r="ES130" i="18"/>
  <c r="EO130" i="18"/>
  <c r="EN130" i="18"/>
  <c r="EM130" i="18"/>
  <c r="ER130" i="18"/>
  <c r="EQ130" i="18"/>
  <c r="EP130" i="18"/>
  <c r="EL130" i="18"/>
  <c r="EK130" i="18"/>
  <c r="EJ130" i="18"/>
  <c r="EI130" i="18"/>
  <c r="EU129" i="18"/>
  <c r="ET129" i="18"/>
  <c r="ES129" i="18"/>
  <c r="EO129" i="18"/>
  <c r="EN129" i="18"/>
  <c r="EM129" i="18"/>
  <c r="ER129" i="18"/>
  <c r="EQ129" i="18"/>
  <c r="EP129" i="18"/>
  <c r="EL129" i="18"/>
  <c r="EK129" i="18"/>
  <c r="EJ129" i="18"/>
  <c r="EI129" i="18"/>
  <c r="EU128" i="18"/>
  <c r="ET128" i="18"/>
  <c r="ES128" i="18"/>
  <c r="EO128" i="18"/>
  <c r="EN128" i="18"/>
  <c r="EM128" i="18"/>
  <c r="ER128" i="18"/>
  <c r="EQ128" i="18"/>
  <c r="EP128" i="18"/>
  <c r="EL128" i="18"/>
  <c r="EK128" i="18"/>
  <c r="EJ128" i="18"/>
  <c r="EI128" i="18"/>
  <c r="EU127" i="18"/>
  <c r="ET127" i="18"/>
  <c r="ES127" i="18"/>
  <c r="EO127" i="18"/>
  <c r="EN127" i="18"/>
  <c r="EM127" i="18"/>
  <c r="ER127" i="18"/>
  <c r="EQ127" i="18"/>
  <c r="EP127" i="18"/>
  <c r="EL127" i="18"/>
  <c r="EK127" i="18"/>
  <c r="EJ127" i="18"/>
  <c r="EI127" i="18"/>
  <c r="EU126" i="18"/>
  <c r="ET126" i="18"/>
  <c r="ES126" i="18"/>
  <c r="EO126" i="18"/>
  <c r="EN126" i="18"/>
  <c r="EM126" i="18"/>
  <c r="ER126" i="18"/>
  <c r="EQ126" i="18"/>
  <c r="EP126" i="18"/>
  <c r="EL126" i="18"/>
  <c r="EK126" i="18"/>
  <c r="EJ126" i="18"/>
  <c r="EI126" i="18"/>
  <c r="EU125" i="18"/>
  <c r="ET125" i="18"/>
  <c r="ES125" i="18"/>
  <c r="EO125" i="18"/>
  <c r="EN125" i="18"/>
  <c r="EM125" i="18"/>
  <c r="ER125" i="18"/>
  <c r="EQ125" i="18"/>
  <c r="EP125" i="18"/>
  <c r="EL125" i="18"/>
  <c r="EK125" i="18"/>
  <c r="EJ125" i="18"/>
  <c r="EI125" i="18"/>
  <c r="EU124" i="18"/>
  <c r="ET124" i="18"/>
  <c r="ES124" i="18"/>
  <c r="EO124" i="18"/>
  <c r="EN124" i="18"/>
  <c r="EM124" i="18"/>
  <c r="ER124" i="18"/>
  <c r="EQ124" i="18"/>
  <c r="EP124" i="18"/>
  <c r="EL124" i="18"/>
  <c r="EK124" i="18"/>
  <c r="EJ124" i="18"/>
  <c r="EI124" i="18"/>
  <c r="EU123" i="18"/>
  <c r="ET123" i="18"/>
  <c r="ES123" i="18"/>
  <c r="EO123" i="18"/>
  <c r="EN123" i="18"/>
  <c r="EM123" i="18"/>
  <c r="ER123" i="18"/>
  <c r="EQ123" i="18"/>
  <c r="EP123" i="18"/>
  <c r="EL123" i="18"/>
  <c r="EK123" i="18"/>
  <c r="EJ123" i="18"/>
  <c r="EI123" i="18"/>
  <c r="EU122" i="18"/>
  <c r="ET122" i="18"/>
  <c r="ES122" i="18"/>
  <c r="EU121" i="18"/>
  <c r="ET121" i="18"/>
  <c r="ES121" i="18"/>
  <c r="EO121" i="18"/>
  <c r="EN121" i="18"/>
  <c r="EM121" i="18"/>
  <c r="ER121" i="18"/>
  <c r="EQ121" i="18"/>
  <c r="EP121" i="18"/>
  <c r="EL121" i="18"/>
  <c r="EK121" i="18"/>
  <c r="EJ121" i="18"/>
  <c r="EI121" i="18"/>
  <c r="EU120" i="18"/>
  <c r="ET120" i="18"/>
  <c r="ES120" i="18"/>
  <c r="EO120" i="18"/>
  <c r="EN120" i="18"/>
  <c r="EM120" i="18"/>
  <c r="ER120" i="18"/>
  <c r="EQ120" i="18"/>
  <c r="EP120" i="18"/>
  <c r="EL120" i="18"/>
  <c r="EK120" i="18"/>
  <c r="EJ120" i="18"/>
  <c r="EI120" i="18"/>
  <c r="EU119" i="18"/>
  <c r="ET119" i="18"/>
  <c r="ES119" i="18"/>
  <c r="EO119" i="18"/>
  <c r="EN119" i="18"/>
  <c r="EM119" i="18"/>
  <c r="ER119" i="18"/>
  <c r="EQ119" i="18"/>
  <c r="EP119" i="18"/>
  <c r="EL119" i="18"/>
  <c r="EK119" i="18"/>
  <c r="EJ119" i="18"/>
  <c r="EI119" i="18"/>
  <c r="EU118" i="18"/>
  <c r="ET118" i="18"/>
  <c r="ES118" i="18"/>
  <c r="EO118" i="18"/>
  <c r="EN118" i="18"/>
  <c r="EM118" i="18"/>
  <c r="ER118" i="18"/>
  <c r="EQ118" i="18"/>
  <c r="EP118" i="18"/>
  <c r="EL118" i="18"/>
  <c r="EK118" i="18"/>
  <c r="EJ118" i="18"/>
  <c r="EI118" i="18"/>
  <c r="EU117" i="18"/>
  <c r="ET117" i="18"/>
  <c r="ES117" i="18"/>
  <c r="EO117" i="18"/>
  <c r="EN117" i="18"/>
  <c r="EM117" i="18"/>
  <c r="ER117" i="18"/>
  <c r="EQ117" i="18"/>
  <c r="EP117" i="18"/>
  <c r="EL117" i="18"/>
  <c r="EK117" i="18"/>
  <c r="EJ117" i="18"/>
  <c r="EI117" i="18"/>
  <c r="EU116" i="18"/>
  <c r="ET116" i="18"/>
  <c r="ES116" i="18"/>
  <c r="EO116" i="18"/>
  <c r="EN116" i="18"/>
  <c r="EM116" i="18"/>
  <c r="ER116" i="18"/>
  <c r="EQ116" i="18"/>
  <c r="EP116" i="18"/>
  <c r="EL116" i="18"/>
  <c r="EK116" i="18"/>
  <c r="EJ116" i="18"/>
  <c r="EI116" i="18"/>
  <c r="EU113" i="18"/>
  <c r="ET113" i="18"/>
  <c r="ES113" i="18"/>
  <c r="EO113" i="18"/>
  <c r="EN113" i="18"/>
  <c r="EM113" i="18"/>
  <c r="ER113" i="18"/>
  <c r="EQ113" i="18"/>
  <c r="EP113" i="18"/>
  <c r="EL113" i="18"/>
  <c r="EK113" i="18"/>
  <c r="EJ113" i="18"/>
  <c r="EI113" i="18"/>
  <c r="EU112" i="18"/>
  <c r="ET112" i="18"/>
  <c r="ES112" i="18"/>
  <c r="EU100" i="18"/>
  <c r="ET100" i="18"/>
  <c r="ES100" i="18"/>
  <c r="EU99" i="18"/>
  <c r="ET99" i="18"/>
  <c r="ES99" i="18"/>
  <c r="EO99" i="18"/>
  <c r="EN99" i="18"/>
  <c r="EM99" i="18"/>
  <c r="ER99" i="18"/>
  <c r="EQ99" i="18"/>
  <c r="EP99" i="18"/>
  <c r="EL99" i="18"/>
  <c r="EK99" i="18"/>
  <c r="EJ99" i="18"/>
  <c r="EI99" i="18"/>
  <c r="EU98" i="18"/>
  <c r="ET98" i="18"/>
  <c r="ES98" i="18"/>
  <c r="EU97" i="18"/>
  <c r="ET97" i="18"/>
  <c r="ES97" i="18"/>
  <c r="EU96" i="18"/>
  <c r="ET96" i="18"/>
  <c r="ES96" i="18"/>
  <c r="EU95" i="18"/>
  <c r="ET95" i="18"/>
  <c r="ES95" i="18"/>
  <c r="EU94" i="18"/>
  <c r="ET94" i="18"/>
  <c r="ES94" i="18"/>
  <c r="EU93" i="18"/>
  <c r="ET93" i="18"/>
  <c r="ES93" i="18"/>
  <c r="EU92" i="18"/>
  <c r="ET92" i="18"/>
  <c r="ES92" i="18"/>
  <c r="EO92" i="18"/>
  <c r="EN92" i="18"/>
  <c r="EM92" i="18"/>
  <c r="ER92" i="18"/>
  <c r="EQ92" i="18"/>
  <c r="EP92" i="18"/>
  <c r="EL92" i="18"/>
  <c r="EK92" i="18"/>
  <c r="EJ92" i="18"/>
  <c r="EI92" i="18"/>
  <c r="EU91" i="18"/>
  <c r="ET91" i="18"/>
  <c r="ES91" i="18"/>
  <c r="EO91" i="18"/>
  <c r="EN91" i="18"/>
  <c r="EM91" i="18"/>
  <c r="ER91" i="18"/>
  <c r="EQ91" i="18"/>
  <c r="EP91" i="18"/>
  <c r="EL91" i="18"/>
  <c r="EK91" i="18"/>
  <c r="EJ91" i="18"/>
  <c r="EI91" i="18"/>
  <c r="EU90" i="18"/>
  <c r="ET90" i="18"/>
  <c r="ES90" i="18"/>
  <c r="EO90" i="18"/>
  <c r="EN90" i="18"/>
  <c r="EM90" i="18"/>
  <c r="ER90" i="18"/>
  <c r="EQ90" i="18"/>
  <c r="EP90" i="18"/>
  <c r="EL90" i="18"/>
  <c r="EK90" i="18"/>
  <c r="EJ90" i="18"/>
  <c r="EI90" i="18"/>
  <c r="EU89" i="18"/>
  <c r="ET89" i="18"/>
  <c r="ES89" i="18"/>
  <c r="EO89" i="18"/>
  <c r="EN89" i="18"/>
  <c r="EM89" i="18"/>
  <c r="ER89" i="18"/>
  <c r="EQ89" i="18"/>
  <c r="EP89" i="18"/>
  <c r="EL89" i="18"/>
  <c r="EK89" i="18"/>
  <c r="EJ89" i="18"/>
  <c r="EI89" i="18"/>
  <c r="EU88" i="18"/>
  <c r="ET88" i="18"/>
  <c r="EU87" i="18"/>
  <c r="ET87" i="18"/>
  <c r="EU86" i="18"/>
  <c r="ET86" i="18"/>
  <c r="EU85" i="18"/>
  <c r="ET85" i="18"/>
  <c r="EU84" i="18"/>
  <c r="ET84" i="18"/>
  <c r="EU83" i="18"/>
  <c r="ET83" i="18"/>
  <c r="EU82" i="18"/>
  <c r="ET82" i="18"/>
  <c r="ES82" i="18"/>
  <c r="EU81" i="18"/>
  <c r="ET81" i="18"/>
  <c r="ES81" i="18"/>
  <c r="EU80" i="18"/>
  <c r="ET80" i="18"/>
  <c r="ES80" i="18"/>
  <c r="EU79" i="18"/>
  <c r="ET79" i="18"/>
  <c r="ES79" i="18"/>
  <c r="EU78" i="18"/>
  <c r="ET78" i="18"/>
  <c r="ES78" i="18"/>
  <c r="EU77" i="18"/>
  <c r="ET77" i="18"/>
  <c r="ES77" i="18"/>
  <c r="EO77" i="18"/>
  <c r="EN77" i="18"/>
  <c r="EM77" i="18"/>
  <c r="ER77" i="18"/>
  <c r="EQ77" i="18"/>
  <c r="EP77" i="18"/>
  <c r="EL77" i="18"/>
  <c r="EK77" i="18"/>
  <c r="EJ77" i="18"/>
  <c r="EI77" i="18"/>
  <c r="EU76" i="18"/>
  <c r="ET76" i="18"/>
  <c r="ES76" i="18"/>
  <c r="EO76" i="18"/>
  <c r="EN76" i="18"/>
  <c r="EM76" i="18"/>
  <c r="ER76" i="18"/>
  <c r="EQ76" i="18"/>
  <c r="EP76" i="18"/>
  <c r="EL76" i="18"/>
  <c r="EK76" i="18"/>
  <c r="EJ76" i="18"/>
  <c r="EI76" i="18"/>
  <c r="EU75" i="18"/>
  <c r="ET75" i="18"/>
  <c r="ES75" i="18"/>
  <c r="EO75" i="18"/>
  <c r="EN75" i="18"/>
  <c r="EM75" i="18"/>
  <c r="ER75" i="18"/>
  <c r="EQ75" i="18"/>
  <c r="EP75" i="18"/>
  <c r="EL75" i="18"/>
  <c r="EK75" i="18"/>
  <c r="EJ75" i="18"/>
  <c r="EI75" i="18"/>
  <c r="EU74" i="18"/>
  <c r="ET74" i="18"/>
  <c r="ES74" i="18"/>
  <c r="EO74" i="18"/>
  <c r="EN74" i="18"/>
  <c r="EM74" i="18"/>
  <c r="ER74" i="18"/>
  <c r="EQ74" i="18"/>
  <c r="EP74" i="18"/>
  <c r="EL74" i="18"/>
  <c r="EK74" i="18"/>
  <c r="EJ74" i="18"/>
  <c r="EI74" i="18"/>
  <c r="EU72" i="18"/>
  <c r="ET72" i="18"/>
  <c r="ES72" i="18"/>
  <c r="EO72" i="18"/>
  <c r="EN72" i="18"/>
  <c r="EM72" i="18"/>
  <c r="ER72" i="18"/>
  <c r="EQ72" i="18"/>
  <c r="EP72" i="18"/>
  <c r="EL72" i="18"/>
  <c r="EK72" i="18"/>
  <c r="EJ72" i="18"/>
  <c r="EI72" i="18"/>
  <c r="EU71" i="18"/>
  <c r="ET71" i="18"/>
  <c r="ES71" i="18"/>
  <c r="EO71" i="18"/>
  <c r="EN71" i="18"/>
  <c r="EM71" i="18"/>
  <c r="ER71" i="18"/>
  <c r="EQ71" i="18"/>
  <c r="EP71" i="18"/>
  <c r="EL71" i="18"/>
  <c r="EK71" i="18"/>
  <c r="EJ71" i="18"/>
  <c r="EI71" i="18"/>
  <c r="EU69" i="18"/>
  <c r="ET69" i="18"/>
  <c r="ES69" i="18"/>
  <c r="EO69" i="18"/>
  <c r="EN69" i="18"/>
  <c r="EM69" i="18"/>
  <c r="ER69" i="18"/>
  <c r="EQ69" i="18"/>
  <c r="EP69" i="18"/>
  <c r="EL69" i="18"/>
  <c r="EK69" i="18"/>
  <c r="EJ69" i="18"/>
  <c r="EI69" i="18"/>
  <c r="EU68" i="18"/>
  <c r="ET68" i="18"/>
  <c r="ES68" i="18"/>
  <c r="EO68" i="18"/>
  <c r="EN68" i="18"/>
  <c r="EM68" i="18"/>
  <c r="ER68" i="18"/>
  <c r="EQ68" i="18"/>
  <c r="EP68" i="18"/>
  <c r="EL68" i="18"/>
  <c r="EK68" i="18"/>
  <c r="EJ68" i="18"/>
  <c r="EI68" i="18"/>
  <c r="EU67" i="18"/>
  <c r="ET67" i="18"/>
  <c r="ES67" i="18"/>
  <c r="EO67" i="18"/>
  <c r="EN67" i="18"/>
  <c r="EM67" i="18"/>
  <c r="ER67" i="18"/>
  <c r="EQ67" i="18"/>
  <c r="EP67" i="18"/>
  <c r="EL67" i="18"/>
  <c r="EK67" i="18"/>
  <c r="EJ67" i="18"/>
  <c r="EI67" i="18"/>
  <c r="EU66" i="18"/>
  <c r="ET66" i="18"/>
  <c r="ES66" i="18"/>
  <c r="EO66" i="18"/>
  <c r="EN66" i="18"/>
  <c r="EM66" i="18"/>
  <c r="ER66" i="18"/>
  <c r="EQ66" i="18"/>
  <c r="EP66" i="18"/>
  <c r="EL66" i="18"/>
  <c r="EK66" i="18"/>
  <c r="EJ66" i="18"/>
  <c r="EI66" i="18"/>
  <c r="EU65" i="18"/>
  <c r="ET65" i="18"/>
  <c r="ES65" i="18"/>
  <c r="EO65" i="18"/>
  <c r="EN65" i="18"/>
  <c r="EM65" i="18"/>
  <c r="ER65" i="18"/>
  <c r="EQ65" i="18"/>
  <c r="EP65" i="18"/>
  <c r="EL65" i="18"/>
  <c r="EK65" i="18"/>
  <c r="EJ65" i="18"/>
  <c r="EI65" i="18"/>
  <c r="EU64" i="18"/>
  <c r="ET64" i="18"/>
  <c r="ES64" i="18"/>
  <c r="EO64" i="18"/>
  <c r="EN64" i="18"/>
  <c r="EM64" i="18"/>
  <c r="ER64" i="18"/>
  <c r="EQ64" i="18"/>
  <c r="EP64" i="18"/>
  <c r="EL64" i="18"/>
  <c r="EK64" i="18"/>
  <c r="EJ64" i="18"/>
  <c r="EI64" i="18"/>
  <c r="EU63" i="18"/>
  <c r="ET63" i="18"/>
  <c r="ES63" i="18"/>
  <c r="EU62" i="18"/>
  <c r="ET62" i="18"/>
  <c r="ES62" i="18"/>
  <c r="EU61" i="18"/>
  <c r="ET61" i="18"/>
  <c r="ES61" i="18"/>
  <c r="EO61" i="18"/>
  <c r="EN61" i="18"/>
  <c r="EM61" i="18"/>
  <c r="ER61" i="18"/>
  <c r="EQ61" i="18"/>
  <c r="EP61" i="18"/>
  <c r="EL61" i="18"/>
  <c r="EK61" i="18"/>
  <c r="EJ61" i="18"/>
  <c r="EI61" i="18"/>
  <c r="EU60" i="18"/>
  <c r="ET60" i="18"/>
  <c r="ES60" i="18"/>
  <c r="EO60" i="18"/>
  <c r="EN60" i="18"/>
  <c r="EM60" i="18"/>
  <c r="ER60" i="18"/>
  <c r="EQ60" i="18"/>
  <c r="EP60" i="18"/>
  <c r="EL60" i="18"/>
  <c r="EK60" i="18"/>
  <c r="EJ60" i="18"/>
  <c r="EI60" i="18"/>
  <c r="EU59" i="18"/>
  <c r="ET59" i="18"/>
  <c r="ES59" i="18"/>
  <c r="EO59" i="18"/>
  <c r="EN59" i="18"/>
  <c r="EM59" i="18"/>
  <c r="ER59" i="18"/>
  <c r="EQ59" i="18"/>
  <c r="EP59" i="18"/>
  <c r="EL59" i="18"/>
  <c r="EK59" i="18"/>
  <c r="EJ59" i="18"/>
  <c r="EI59" i="18"/>
  <c r="EU57" i="18"/>
  <c r="ET57" i="18"/>
  <c r="ES57" i="18"/>
  <c r="EO57" i="18"/>
  <c r="EN57" i="18"/>
  <c r="EM57" i="18"/>
  <c r="ER57" i="18"/>
  <c r="EQ57" i="18"/>
  <c r="EP57" i="18"/>
  <c r="EL57" i="18"/>
  <c r="EK57" i="18"/>
  <c r="EJ57" i="18"/>
  <c r="EI57" i="18"/>
  <c r="EU56" i="18"/>
  <c r="ET56" i="18"/>
  <c r="ES56" i="18"/>
  <c r="EO56" i="18"/>
  <c r="EN56" i="18"/>
  <c r="EM56" i="18"/>
  <c r="ER56" i="18"/>
  <c r="EQ56" i="18"/>
  <c r="EP56" i="18"/>
  <c r="EL56" i="18"/>
  <c r="EK56" i="18"/>
  <c r="EJ56" i="18"/>
  <c r="EI56" i="18"/>
  <c r="EU55" i="18"/>
  <c r="ET55" i="18"/>
  <c r="ES55" i="18"/>
  <c r="EO55" i="18"/>
  <c r="EN55" i="18"/>
  <c r="EM55" i="18"/>
  <c r="ER55" i="18"/>
  <c r="EQ55" i="18"/>
  <c r="EP55" i="18"/>
  <c r="EL55" i="18"/>
  <c r="EK55" i="18"/>
  <c r="EJ55" i="18"/>
  <c r="EI55" i="18"/>
  <c r="EU54" i="18"/>
  <c r="ET54" i="18"/>
  <c r="ES54" i="18"/>
  <c r="EO54" i="18"/>
  <c r="EN54" i="18"/>
  <c r="EM54" i="18"/>
  <c r="ER54" i="18"/>
  <c r="EQ54" i="18"/>
  <c r="EP54" i="18"/>
  <c r="EL54" i="18"/>
  <c r="EK54" i="18"/>
  <c r="EJ54" i="18"/>
  <c r="EI54" i="18"/>
  <c r="EU53" i="18"/>
  <c r="ET53" i="18"/>
  <c r="ES53" i="18"/>
  <c r="EO53" i="18"/>
  <c r="EN53" i="18"/>
  <c r="EM53" i="18"/>
  <c r="ER53" i="18"/>
  <c r="EQ53" i="18"/>
  <c r="EP53" i="18"/>
  <c r="EL53" i="18"/>
  <c r="EK53" i="18"/>
  <c r="EJ53" i="18"/>
  <c r="EI53" i="18"/>
  <c r="EU52" i="18"/>
  <c r="ET52" i="18"/>
  <c r="ES52" i="18"/>
  <c r="EO52" i="18"/>
  <c r="EN52" i="18"/>
  <c r="EM52" i="18"/>
  <c r="ER52" i="18"/>
  <c r="EQ52" i="18"/>
  <c r="EP52" i="18"/>
  <c r="EL52" i="18"/>
  <c r="EK52" i="18"/>
  <c r="EJ52" i="18"/>
  <c r="EI52" i="18"/>
  <c r="EU50" i="18"/>
  <c r="ET50" i="18"/>
  <c r="ES50" i="18"/>
  <c r="EO50" i="18"/>
  <c r="EN50" i="18"/>
  <c r="ER50" i="18"/>
  <c r="EQ50" i="18"/>
  <c r="EP50" i="18"/>
  <c r="EL50" i="18"/>
  <c r="EK50" i="18"/>
  <c r="EJ50" i="18"/>
  <c r="EI50" i="18"/>
  <c r="EU49" i="18"/>
  <c r="ET49" i="18"/>
  <c r="ES49" i="18"/>
  <c r="EO49" i="18"/>
  <c r="EN49" i="18"/>
  <c r="ER49" i="18"/>
  <c r="EQ49" i="18"/>
  <c r="EP49" i="18"/>
  <c r="EL49" i="18"/>
  <c r="EK49" i="18"/>
  <c r="EJ49" i="18"/>
  <c r="EI49" i="18"/>
  <c r="EU48" i="18"/>
  <c r="ET48" i="18"/>
  <c r="ES48" i="18"/>
  <c r="EO48" i="18"/>
  <c r="EN48" i="18"/>
  <c r="ER48" i="18"/>
  <c r="EQ48" i="18"/>
  <c r="EP48" i="18"/>
  <c r="EL48" i="18"/>
  <c r="EK48" i="18"/>
  <c r="EJ48" i="18"/>
  <c r="EI48" i="18"/>
  <c r="EU47" i="18"/>
  <c r="ET47" i="18"/>
  <c r="ES47" i="18"/>
  <c r="EO47" i="18"/>
  <c r="EN47" i="18"/>
  <c r="ER47" i="18"/>
  <c r="EQ47" i="18"/>
  <c r="EP47" i="18"/>
  <c r="EL47" i="18"/>
  <c r="EK47" i="18"/>
  <c r="EJ47" i="18"/>
  <c r="EI47" i="18"/>
  <c r="EU46" i="18"/>
  <c r="ET46" i="18"/>
  <c r="ES46" i="18"/>
  <c r="EO46" i="18"/>
  <c r="EN46" i="18"/>
  <c r="ER46" i="18"/>
  <c r="EQ46" i="18"/>
  <c r="EP46" i="18"/>
  <c r="EL46" i="18"/>
  <c r="EK46" i="18"/>
  <c r="EJ46" i="18"/>
  <c r="EI46" i="18"/>
  <c r="EU45" i="18"/>
  <c r="ET45" i="18"/>
  <c r="ES45" i="18"/>
  <c r="EO45" i="18"/>
  <c r="EN45" i="18"/>
  <c r="ER45" i="18"/>
  <c r="EQ45" i="18"/>
  <c r="EP45" i="18"/>
  <c r="EL45" i="18"/>
  <c r="EK45" i="18"/>
  <c r="EJ45" i="18"/>
  <c r="EI45" i="18"/>
  <c r="EU44" i="18"/>
  <c r="ET44" i="18"/>
  <c r="ES44" i="18"/>
  <c r="EO44" i="18"/>
  <c r="EN44" i="18"/>
  <c r="ER44" i="18"/>
  <c r="EQ44" i="18"/>
  <c r="EP44" i="18"/>
  <c r="EL44" i="18"/>
  <c r="EK44" i="18"/>
  <c r="EJ44" i="18"/>
  <c r="EI44" i="18"/>
  <c r="EU42" i="18"/>
  <c r="ET42" i="18"/>
  <c r="ES42" i="18"/>
  <c r="EO42" i="18"/>
  <c r="EN42" i="18"/>
  <c r="ER42" i="18"/>
  <c r="EQ42" i="18"/>
  <c r="EP42" i="18"/>
  <c r="EL42" i="18"/>
  <c r="EK42" i="18"/>
  <c r="EJ42" i="18"/>
  <c r="EI42" i="18"/>
  <c r="EU41" i="18"/>
  <c r="ET41" i="18"/>
  <c r="ES41" i="18"/>
  <c r="EO41" i="18"/>
  <c r="EN41" i="18"/>
  <c r="ER41" i="18"/>
  <c r="EQ41" i="18"/>
  <c r="EP41" i="18"/>
  <c r="EL41" i="18"/>
  <c r="EK41" i="18"/>
  <c r="EJ41" i="18"/>
  <c r="EI41" i="18"/>
  <c r="EU40" i="18"/>
  <c r="ET40" i="18"/>
  <c r="ES40" i="18"/>
  <c r="EO40" i="18"/>
  <c r="EN40" i="18"/>
  <c r="ER40" i="18"/>
  <c r="EQ40" i="18"/>
  <c r="EP40" i="18"/>
  <c r="EL40" i="18"/>
  <c r="EK40" i="18"/>
  <c r="EJ40" i="18"/>
  <c r="EI40" i="18"/>
  <c r="EU39" i="18"/>
  <c r="ET39" i="18"/>
  <c r="ES39" i="18"/>
  <c r="EO39" i="18"/>
  <c r="EN39" i="18"/>
  <c r="ER39" i="18"/>
  <c r="EQ39" i="18"/>
  <c r="EP39" i="18"/>
  <c r="EL39" i="18"/>
  <c r="EK39" i="18"/>
  <c r="EJ39" i="18"/>
  <c r="EI39" i="18"/>
  <c r="EU38" i="18"/>
  <c r="ET38" i="18"/>
  <c r="ES38" i="18"/>
  <c r="EO38" i="18"/>
  <c r="EN38" i="18"/>
  <c r="ER38" i="18"/>
  <c r="EQ38" i="18"/>
  <c r="EP38" i="18"/>
  <c r="EL38" i="18"/>
  <c r="EK38" i="18"/>
  <c r="EJ38" i="18"/>
  <c r="EI38" i="18"/>
  <c r="EU37" i="18"/>
  <c r="ET37" i="18"/>
  <c r="ES37" i="18"/>
  <c r="EO37" i="18"/>
  <c r="EN37" i="18"/>
  <c r="ER37" i="18"/>
  <c r="EQ37" i="18"/>
  <c r="EP37" i="18"/>
  <c r="EL37" i="18"/>
  <c r="EK37" i="18"/>
  <c r="EJ37" i="18"/>
  <c r="EI37" i="18"/>
  <c r="EU36" i="18"/>
  <c r="ET36" i="18"/>
  <c r="ES36" i="18"/>
  <c r="EO36" i="18"/>
  <c r="EN36" i="18"/>
  <c r="ER36" i="18"/>
  <c r="EQ36" i="18"/>
  <c r="EP36" i="18"/>
  <c r="EL36" i="18"/>
  <c r="EK36" i="18"/>
  <c r="EJ36" i="18"/>
  <c r="EI36" i="18"/>
  <c r="EU35" i="18"/>
  <c r="ET35" i="18"/>
  <c r="ES35" i="18"/>
  <c r="EO35" i="18"/>
  <c r="EN35" i="18"/>
  <c r="EM35" i="18"/>
  <c r="ER35" i="18"/>
  <c r="EQ35" i="18"/>
  <c r="EP35" i="18"/>
  <c r="EL35" i="18"/>
  <c r="EK35" i="18"/>
  <c r="EJ35" i="18"/>
  <c r="EI35" i="18"/>
  <c r="EU31" i="18"/>
  <c r="ET31" i="18"/>
  <c r="ES31" i="18"/>
  <c r="EO31" i="18"/>
  <c r="EN31" i="18"/>
  <c r="EM31" i="18"/>
  <c r="ER31" i="18"/>
  <c r="EQ31" i="18"/>
  <c r="EP31" i="18"/>
  <c r="EL31" i="18"/>
  <c r="EK31" i="18"/>
  <c r="EJ31" i="18"/>
  <c r="EI31" i="18"/>
  <c r="EU30" i="18"/>
  <c r="ET30" i="18"/>
  <c r="ES30" i="18"/>
  <c r="EO30" i="18"/>
  <c r="EN30" i="18"/>
  <c r="EM30" i="18"/>
  <c r="ER30" i="18"/>
  <c r="EQ30" i="18"/>
  <c r="EP30" i="18"/>
  <c r="EL30" i="18"/>
  <c r="EK30" i="18"/>
  <c r="EJ30" i="18"/>
  <c r="EI30" i="18"/>
  <c r="EU29" i="18"/>
  <c r="ET29" i="18"/>
  <c r="ES29" i="18"/>
  <c r="EO29" i="18"/>
  <c r="EN29" i="18"/>
  <c r="EM29" i="18"/>
  <c r="ER29" i="18"/>
  <c r="EQ29" i="18"/>
  <c r="EP29" i="18"/>
  <c r="EL29" i="18"/>
  <c r="EK29" i="18"/>
  <c r="EJ29" i="18"/>
  <c r="EI29" i="18"/>
  <c r="EU28" i="18"/>
  <c r="ET28" i="18"/>
  <c r="ES28" i="18"/>
  <c r="EO28" i="18"/>
  <c r="EN28" i="18"/>
  <c r="EM28" i="18"/>
  <c r="ER28" i="18"/>
  <c r="EQ28" i="18"/>
  <c r="EP28" i="18"/>
  <c r="EL28" i="18"/>
  <c r="EK28" i="18"/>
  <c r="EJ28" i="18"/>
  <c r="EI28" i="18"/>
  <c r="EU27" i="18"/>
  <c r="ET27" i="18"/>
  <c r="ES27" i="18"/>
  <c r="EO27" i="18"/>
  <c r="EN27" i="18"/>
  <c r="EM27" i="18"/>
  <c r="ER27" i="18"/>
  <c r="EQ27" i="18"/>
  <c r="EP27" i="18"/>
  <c r="EL27" i="18"/>
  <c r="EK27" i="18"/>
  <c r="EJ27" i="18"/>
  <c r="EI27" i="18"/>
  <c r="EU26" i="18"/>
  <c r="ET26" i="18"/>
  <c r="ES26" i="18"/>
  <c r="EO26" i="18"/>
  <c r="EN26" i="18"/>
  <c r="EM26" i="18"/>
  <c r="ER26" i="18"/>
  <c r="EQ26" i="18"/>
  <c r="EP26" i="18"/>
  <c r="EL26" i="18"/>
  <c r="EK26" i="18"/>
  <c r="EJ26" i="18"/>
  <c r="EI26" i="18"/>
  <c r="EU25" i="18"/>
  <c r="ET25" i="18"/>
  <c r="ES25" i="18"/>
  <c r="EO25" i="18"/>
  <c r="EN25" i="18"/>
  <c r="EM25" i="18"/>
  <c r="ER25" i="18"/>
  <c r="EQ25" i="18"/>
  <c r="EP25" i="18"/>
  <c r="EL25" i="18"/>
  <c r="EK25" i="18"/>
  <c r="EJ25" i="18"/>
  <c r="EI25" i="18"/>
  <c r="EU24" i="18"/>
  <c r="ET24" i="18"/>
  <c r="ES24" i="18"/>
  <c r="EO24" i="18"/>
  <c r="EN24" i="18"/>
  <c r="EM24" i="18"/>
  <c r="ER24" i="18"/>
  <c r="EQ24" i="18"/>
  <c r="EP24" i="18"/>
  <c r="EL24" i="18"/>
  <c r="EK24" i="18"/>
  <c r="EJ24" i="18"/>
  <c r="EI24" i="18"/>
  <c r="EU23" i="18"/>
  <c r="ET23" i="18"/>
  <c r="ES23" i="18"/>
  <c r="EO23" i="18"/>
  <c r="EN23" i="18"/>
  <c r="EM23" i="18"/>
  <c r="ER23" i="18"/>
  <c r="EQ23" i="18"/>
  <c r="EP23" i="18"/>
  <c r="EL23" i="18"/>
  <c r="EK23" i="18"/>
  <c r="EJ23" i="18"/>
  <c r="EI23" i="18"/>
  <c r="EU22" i="18"/>
  <c r="ET22" i="18"/>
  <c r="ES22" i="18"/>
  <c r="EO22" i="18"/>
  <c r="EN22" i="18"/>
  <c r="EM22" i="18"/>
  <c r="ER22" i="18"/>
  <c r="EQ22" i="18"/>
  <c r="EP22" i="18"/>
  <c r="EL22" i="18"/>
  <c r="EK22" i="18"/>
  <c r="EJ22" i="18"/>
  <c r="EI22" i="18"/>
  <c r="EU21" i="18"/>
  <c r="ET21" i="18"/>
  <c r="ES21" i="18"/>
  <c r="EO21" i="18"/>
  <c r="EN21" i="18"/>
  <c r="EM21" i="18"/>
  <c r="ER21" i="18"/>
  <c r="EQ21" i="18"/>
  <c r="EP21" i="18"/>
  <c r="EL21" i="18"/>
  <c r="EK21" i="18"/>
  <c r="EJ21" i="18"/>
  <c r="EI21" i="18"/>
  <c r="EU20" i="18"/>
  <c r="ET20" i="18"/>
  <c r="ES20" i="18"/>
  <c r="EO20" i="18"/>
  <c r="EN20" i="18"/>
  <c r="EM20" i="18"/>
  <c r="ER20" i="18"/>
  <c r="EQ20" i="18"/>
  <c r="EP20" i="18"/>
  <c r="EL20" i="18"/>
  <c r="EK20" i="18"/>
  <c r="EJ20" i="18"/>
  <c r="EI20" i="18"/>
  <c r="EU19" i="18"/>
  <c r="ER19" i="18"/>
  <c r="EU18" i="18"/>
  <c r="ET18" i="18"/>
  <c r="ES18" i="18"/>
  <c r="EO18" i="18"/>
  <c r="EN18" i="18"/>
  <c r="ER18" i="18"/>
  <c r="EQ18" i="18"/>
  <c r="EP18" i="18"/>
  <c r="EL18" i="18"/>
  <c r="EK18" i="18"/>
  <c r="EJ18" i="18"/>
  <c r="EI18" i="18"/>
  <c r="EU17" i="18"/>
  <c r="ET17" i="18"/>
  <c r="ES17" i="18"/>
  <c r="EO17" i="18"/>
  <c r="EN17" i="18"/>
  <c r="ER17" i="18"/>
  <c r="EQ17" i="18"/>
  <c r="EP17" i="18"/>
  <c r="EL17" i="18"/>
  <c r="EK17" i="18"/>
  <c r="EJ17" i="18"/>
  <c r="EI17" i="18"/>
  <c r="EU16" i="18"/>
  <c r="ET16" i="18"/>
  <c r="ES16" i="18"/>
  <c r="EO16" i="18"/>
  <c r="EN16" i="18"/>
  <c r="ER16" i="18"/>
  <c r="EQ16" i="18"/>
  <c r="EP16" i="18"/>
  <c r="EL16" i="18"/>
  <c r="EK16" i="18"/>
  <c r="EJ16" i="18"/>
  <c r="EI16" i="18"/>
  <c r="EU15" i="18"/>
  <c r="ET15" i="18"/>
  <c r="ES15" i="18"/>
  <c r="EO15" i="18"/>
  <c r="EN15" i="18"/>
  <c r="ER15" i="18"/>
  <c r="EQ15" i="18"/>
  <c r="EP15" i="18"/>
  <c r="EL15" i="18"/>
  <c r="EK15" i="18"/>
  <c r="EJ15" i="18"/>
  <c r="EI15" i="18"/>
  <c r="EU10" i="18"/>
  <c r="ET10" i="18"/>
  <c r="ES10" i="18"/>
  <c r="EO10" i="18"/>
  <c r="EN10" i="18"/>
  <c r="EM10" i="18"/>
  <c r="ER10" i="18"/>
  <c r="EQ10" i="18"/>
  <c r="EP10" i="18"/>
  <c r="EL10" i="18"/>
  <c r="EK10" i="18"/>
  <c r="EJ10" i="18"/>
  <c r="EI10" i="18"/>
  <c r="EU9" i="18"/>
  <c r="ET9" i="18"/>
  <c r="ES9" i="18"/>
  <c r="BQ3" i="18"/>
  <c r="K162" i="18"/>
  <c r="K160" i="18"/>
  <c r="K159" i="18"/>
  <c r="K164" i="18"/>
  <c r="K161" i="18" l="1"/>
  <c r="K163" i="18" l="1"/>
  <c r="L194" i="18" l="1"/>
  <c r="L193" i="18"/>
  <c r="L191" i="18"/>
  <c r="L190" i="18"/>
  <c r="L189" i="18"/>
  <c r="DW183" i="18"/>
  <c r="EO183" i="18" s="1"/>
  <c r="DV183" i="18"/>
  <c r="EN183" i="18" s="1"/>
  <c r="DU183" i="18"/>
  <c r="EM183" i="18" s="1"/>
  <c r="DZ183" i="18"/>
  <c r="ER183" i="18" s="1"/>
  <c r="DY183" i="18"/>
  <c r="EQ183" i="18" s="1"/>
  <c r="DX183" i="18"/>
  <c r="EP183" i="18" s="1"/>
  <c r="DT183" i="18"/>
  <c r="EL183" i="18" s="1"/>
  <c r="DS183" i="18"/>
  <c r="EK183" i="18" s="1"/>
  <c r="DR183" i="18"/>
  <c r="EJ183" i="18" s="1"/>
  <c r="DQ183" i="18"/>
  <c r="DF183" i="18"/>
  <c r="DE183" i="18"/>
  <c r="DD183" i="18"/>
  <c r="DI183" i="18"/>
  <c r="DH183" i="18"/>
  <c r="DG183" i="18"/>
  <c r="DC183" i="18"/>
  <c r="DB183" i="18"/>
  <c r="DA183" i="18"/>
  <c r="CZ183" i="18"/>
  <c r="DW174" i="18"/>
  <c r="EO174" i="18" s="1"/>
  <c r="DV174" i="18"/>
  <c r="EN174" i="18" s="1"/>
  <c r="DU174" i="18"/>
  <c r="EM174" i="18" s="1"/>
  <c r="DZ174" i="18"/>
  <c r="ER174" i="18" s="1"/>
  <c r="DY174" i="18"/>
  <c r="EQ174" i="18" s="1"/>
  <c r="DX174" i="18"/>
  <c r="EP174" i="18" s="1"/>
  <c r="DT174" i="18"/>
  <c r="EL174" i="18" s="1"/>
  <c r="DS174" i="18"/>
  <c r="EK174" i="18" s="1"/>
  <c r="DR174" i="18"/>
  <c r="EJ174" i="18" s="1"/>
  <c r="DQ174" i="18"/>
  <c r="EI174" i="18" s="1"/>
  <c r="DF174" i="18"/>
  <c r="DE174" i="18"/>
  <c r="DD174" i="18"/>
  <c r="DI174" i="18"/>
  <c r="DH174" i="18"/>
  <c r="DG174" i="18"/>
  <c r="DC174" i="18"/>
  <c r="DB174" i="18"/>
  <c r="DA174" i="18"/>
  <c r="CZ174" i="18"/>
  <c r="DW173" i="18"/>
  <c r="EO173" i="18" s="1"/>
  <c r="DV173" i="18"/>
  <c r="EN173" i="18" s="1"/>
  <c r="DU173" i="18"/>
  <c r="EM173" i="18" s="1"/>
  <c r="DZ173" i="18"/>
  <c r="ER173" i="18" s="1"/>
  <c r="DY173" i="18"/>
  <c r="EQ173" i="18" s="1"/>
  <c r="DX173" i="18"/>
  <c r="EP173" i="18" s="1"/>
  <c r="DT173" i="18"/>
  <c r="EL173" i="18" s="1"/>
  <c r="DS173" i="18"/>
  <c r="EK173" i="18" s="1"/>
  <c r="DR173" i="18"/>
  <c r="EJ173" i="18" s="1"/>
  <c r="DQ173" i="18"/>
  <c r="EI173" i="18" s="1"/>
  <c r="DF173" i="18"/>
  <c r="DE173" i="18"/>
  <c r="DD173" i="18"/>
  <c r="DI173" i="18"/>
  <c r="DH173" i="18"/>
  <c r="DG173" i="18"/>
  <c r="DC173" i="18"/>
  <c r="DB173" i="18"/>
  <c r="DA173" i="18"/>
  <c r="CZ173" i="18"/>
  <c r="L157" i="18"/>
  <c r="EE139" i="18"/>
  <c r="EE138" i="18"/>
  <c r="EE137" i="18"/>
  <c r="EE136" i="18"/>
  <c r="EE135" i="18"/>
  <c r="EE134" i="18"/>
  <c r="EE133" i="18"/>
  <c r="EE132" i="18"/>
  <c r="H120" i="18"/>
  <c r="H99" i="18"/>
  <c r="L43" i="18"/>
  <c r="L9" i="18"/>
  <c r="CC8" i="18"/>
  <c r="CB8" i="18"/>
  <c r="BZ8" i="18"/>
  <c r="BL8" i="18" s="1"/>
  <c r="BY8" i="18"/>
  <c r="BK8" i="18" s="1"/>
  <c r="BO3" i="18"/>
  <c r="L187" i="18"/>
  <c r="L186" i="18"/>
  <c r="L185" i="18"/>
  <c r="L181" i="18"/>
  <c r="L180" i="18"/>
  <c r="L179" i="18"/>
  <c r="L178" i="18"/>
  <c r="L176" i="18"/>
  <c r="L175" i="18"/>
  <c r="L173" i="18"/>
  <c r="L172" i="18"/>
  <c r="L171" i="18"/>
  <c r="L170" i="18"/>
  <c r="L169" i="18"/>
  <c r="L167" i="18"/>
  <c r="L156" i="18"/>
  <c r="L155" i="18"/>
  <c r="L154" i="18"/>
  <c r="L153" i="18"/>
  <c r="L152" i="18"/>
  <c r="L150" i="18"/>
  <c r="L149" i="18"/>
  <c r="L147" i="18"/>
  <c r="L145" i="18"/>
  <c r="L144" i="18"/>
  <c r="L143" i="18"/>
  <c r="L141" i="18"/>
  <c r="L140" i="18"/>
  <c r="L137" i="18"/>
  <c r="L136" i="18"/>
  <c r="L135" i="18"/>
  <c r="K135" i="18"/>
  <c r="L134" i="18"/>
  <c r="L133" i="18"/>
  <c r="K133" i="18"/>
  <c r="K132" i="18"/>
  <c r="L132" i="18"/>
  <c r="L131" i="18"/>
  <c r="K131" i="18"/>
  <c r="L130" i="18"/>
  <c r="L128" i="18"/>
  <c r="K128" i="18"/>
  <c r="L127" i="18"/>
  <c r="L125" i="18"/>
  <c r="L123" i="18"/>
  <c r="L122" i="18"/>
  <c r="L121" i="18"/>
  <c r="L119" i="18"/>
  <c r="L118" i="18"/>
  <c r="L116" i="18"/>
  <c r="L113" i="18"/>
  <c r="L112" i="18"/>
  <c r="L111" i="18"/>
  <c r="L110" i="18"/>
  <c r="L109" i="18"/>
  <c r="L108" i="18"/>
  <c r="L107" i="18"/>
  <c r="L106" i="18"/>
  <c r="L98" i="18"/>
  <c r="L97" i="18"/>
  <c r="L96" i="18"/>
  <c r="L91" i="18"/>
  <c r="L90" i="18"/>
  <c r="L88" i="18"/>
  <c r="L86" i="18"/>
  <c r="L85" i="18"/>
  <c r="L84" i="18"/>
  <c r="L83" i="18"/>
  <c r="L81" i="18"/>
  <c r="L80" i="18"/>
  <c r="L67" i="18"/>
  <c r="L62" i="18"/>
  <c r="L61" i="18"/>
  <c r="L60" i="18"/>
  <c r="K58" i="18"/>
  <c r="K53" i="18"/>
  <c r="L52" i="18"/>
  <c r="L46" i="18"/>
  <c r="K46" i="18"/>
  <c r="L45" i="18"/>
  <c r="K45" i="18"/>
  <c r="L34" i="18"/>
  <c r="K34" i="18"/>
  <c r="L33" i="18"/>
  <c r="K33" i="18"/>
  <c r="L29" i="18"/>
  <c r="K28" i="18"/>
  <c r="L28" i="18"/>
  <c r="K27" i="18"/>
  <c r="K26" i="18"/>
  <c r="L25" i="18"/>
  <c r="L23" i="18"/>
  <c r="R65" i="2"/>
  <c r="R64" i="2"/>
  <c r="L64" i="2"/>
  <c r="C64" i="2"/>
  <c r="F70" i="2" s="1"/>
  <c r="N63" i="2"/>
  <c r="O63" i="2" s="1"/>
  <c r="R62" i="2"/>
  <c r="N62" i="2"/>
  <c r="J62" i="2"/>
  <c r="L62" i="2" s="1"/>
  <c r="R61" i="2"/>
  <c r="J61" i="2"/>
  <c r="N61" i="2" s="1"/>
  <c r="R60" i="2"/>
  <c r="J60" i="2"/>
  <c r="R59" i="2"/>
  <c r="N59" i="2"/>
  <c r="O59" i="2" s="1"/>
  <c r="R58" i="2"/>
  <c r="N58" i="2"/>
  <c r="O58" i="2" s="1"/>
  <c r="R57" i="2"/>
  <c r="C57" i="2"/>
  <c r="R56" i="2"/>
  <c r="J56" i="2"/>
  <c r="N56" i="2" s="1"/>
  <c r="R55" i="2"/>
  <c r="N55" i="2"/>
  <c r="O55" i="2" s="1"/>
  <c r="R54" i="2"/>
  <c r="C54" i="2"/>
  <c r="R53" i="2"/>
  <c r="N53" i="2"/>
  <c r="O53" i="2" s="1"/>
  <c r="R52" i="2"/>
  <c r="N52" i="2"/>
  <c r="O52" i="2" s="1"/>
  <c r="R51" i="2"/>
  <c r="N51" i="2"/>
  <c r="O51" i="2" s="1"/>
  <c r="R50" i="2"/>
  <c r="N50" i="2"/>
  <c r="O50" i="2" s="1"/>
  <c r="R49" i="2"/>
  <c r="C49" i="2"/>
  <c r="R48" i="2"/>
  <c r="N48" i="2"/>
  <c r="O48" i="2" s="1"/>
  <c r="R47" i="2"/>
  <c r="C47" i="2"/>
  <c r="D43" i="2"/>
  <c r="L61" i="2" l="1"/>
  <c r="K91" i="18"/>
  <c r="K51" i="18"/>
  <c r="K90" i="18"/>
  <c r="BW63" i="18"/>
  <c r="BI63" i="18" s="1"/>
  <c r="BW9" i="18"/>
  <c r="BO182" i="18"/>
  <c r="B182" i="18" s="1"/>
  <c r="BO158" i="18"/>
  <c r="B158" i="18" s="1"/>
  <c r="BS158" i="18"/>
  <c r="BE158" i="18" s="1"/>
  <c r="BZ158" i="18"/>
  <c r="BL158" i="18" s="1"/>
  <c r="BX158" i="18"/>
  <c r="BJ158" i="18" s="1"/>
  <c r="BR159" i="18"/>
  <c r="BD159" i="18" s="1"/>
  <c r="BY159" i="18"/>
  <c r="BK159" i="18" s="1"/>
  <c r="BW159" i="18"/>
  <c r="BI159" i="18" s="1"/>
  <c r="CD159" i="18"/>
  <c r="BQ160" i="18"/>
  <c r="C160" i="18" s="1"/>
  <c r="BU160" i="18"/>
  <c r="BG160" i="18" s="1"/>
  <c r="BV160" i="18"/>
  <c r="BH160" i="18" s="1"/>
  <c r="CC160" i="18"/>
  <c r="BP161" i="18"/>
  <c r="BT161" i="18"/>
  <c r="BF161" i="18" s="1"/>
  <c r="CA161" i="18"/>
  <c r="BM161" i="18" s="1"/>
  <c r="CB161" i="18"/>
  <c r="BO162" i="18"/>
  <c r="BS162" i="18"/>
  <c r="BE162" i="18" s="1"/>
  <c r="BZ162" i="18"/>
  <c r="BL162" i="18" s="1"/>
  <c r="BX162" i="18"/>
  <c r="BJ162" i="18" s="1"/>
  <c r="BR163" i="18"/>
  <c r="BD163" i="18" s="1"/>
  <c r="BY163" i="18"/>
  <c r="BK163" i="18" s="1"/>
  <c r="BW163" i="18"/>
  <c r="BI163" i="18" s="1"/>
  <c r="CD163" i="18"/>
  <c r="BQ164" i="18"/>
  <c r="C164" i="18" s="1"/>
  <c r="BU164" i="18"/>
  <c r="BG164" i="18" s="1"/>
  <c r="BV164" i="18"/>
  <c r="BH164" i="18" s="1"/>
  <c r="CC164" i="18"/>
  <c r="BP165" i="18"/>
  <c r="BT165" i="18"/>
  <c r="BF165" i="18" s="1"/>
  <c r="CA165" i="18"/>
  <c r="BM165" i="18" s="1"/>
  <c r="CB165" i="18"/>
  <c r="CD162" i="18"/>
  <c r="BZ165" i="18"/>
  <c r="BL165" i="18" s="1"/>
  <c r="BP158" i="18"/>
  <c r="BT158" i="18"/>
  <c r="BF158" i="18" s="1"/>
  <c r="CA158" i="18"/>
  <c r="BM158" i="18" s="1"/>
  <c r="CB158" i="18"/>
  <c r="BO159" i="18"/>
  <c r="BS159" i="18"/>
  <c r="BE159" i="18" s="1"/>
  <c r="BZ159" i="18"/>
  <c r="BL159" i="18" s="1"/>
  <c r="BX159" i="18"/>
  <c r="BJ159" i="18" s="1"/>
  <c r="BR160" i="18"/>
  <c r="BD160" i="18" s="1"/>
  <c r="BY160" i="18"/>
  <c r="BK160" i="18" s="1"/>
  <c r="BW160" i="18"/>
  <c r="BI160" i="18" s="1"/>
  <c r="CD160" i="18"/>
  <c r="BQ161" i="18"/>
  <c r="C161" i="18" s="1"/>
  <c r="BU161" i="18"/>
  <c r="BG161" i="18" s="1"/>
  <c r="BV161" i="18"/>
  <c r="BH161" i="18" s="1"/>
  <c r="CC161" i="18"/>
  <c r="BP162" i="18"/>
  <c r="BT162" i="18"/>
  <c r="BF162" i="18" s="1"/>
  <c r="CA162" i="18"/>
  <c r="BM162" i="18" s="1"/>
  <c r="CB162" i="18"/>
  <c r="BO163" i="18"/>
  <c r="BS163" i="18"/>
  <c r="BE163" i="18" s="1"/>
  <c r="BZ163" i="18"/>
  <c r="BL163" i="18" s="1"/>
  <c r="BX163" i="18"/>
  <c r="BJ163" i="18" s="1"/>
  <c r="BR164" i="18"/>
  <c r="BD164" i="18" s="1"/>
  <c r="BY164" i="18"/>
  <c r="BK164" i="18" s="1"/>
  <c r="BW164" i="18"/>
  <c r="BI164" i="18" s="1"/>
  <c r="CD164" i="18"/>
  <c r="BQ165" i="18"/>
  <c r="C165" i="18" s="1"/>
  <c r="BU165" i="18"/>
  <c r="BG165" i="18" s="1"/>
  <c r="BV165" i="18"/>
  <c r="BH165" i="18" s="1"/>
  <c r="CC165" i="18"/>
  <c r="BR158" i="18"/>
  <c r="BD158" i="18" s="1"/>
  <c r="BW158" i="18"/>
  <c r="BI158" i="18" s="1"/>
  <c r="BP160" i="18"/>
  <c r="BT160" i="18"/>
  <c r="BF160" i="18" s="1"/>
  <c r="CB160" i="18"/>
  <c r="BX161" i="18"/>
  <c r="BJ161" i="18" s="1"/>
  <c r="BR162" i="18"/>
  <c r="BD162" i="18" s="1"/>
  <c r="BW162" i="18"/>
  <c r="BI162" i="18" s="1"/>
  <c r="BQ163" i="18"/>
  <c r="C163" i="18" s="1"/>
  <c r="BV163" i="18"/>
  <c r="BH163" i="18" s="1"/>
  <c r="CA164" i="18"/>
  <c r="BM164" i="18" s="1"/>
  <c r="BO165" i="18"/>
  <c r="BS165" i="18"/>
  <c r="BE165" i="18" s="1"/>
  <c r="BX165" i="18"/>
  <c r="BJ165" i="18" s="1"/>
  <c r="BQ158" i="18"/>
  <c r="C158" i="18" s="1"/>
  <c r="BU158" i="18"/>
  <c r="BG158" i="18" s="1"/>
  <c r="BV158" i="18"/>
  <c r="BH158" i="18" s="1"/>
  <c r="CC158" i="18"/>
  <c r="BP159" i="18"/>
  <c r="BT159" i="18"/>
  <c r="BF159" i="18" s="1"/>
  <c r="CA159" i="18"/>
  <c r="BM159" i="18" s="1"/>
  <c r="CB159" i="18"/>
  <c r="BO160" i="18"/>
  <c r="BS160" i="18"/>
  <c r="BE160" i="18" s="1"/>
  <c r="BZ160" i="18"/>
  <c r="BL160" i="18" s="1"/>
  <c r="BX160" i="18"/>
  <c r="BJ160" i="18" s="1"/>
  <c r="BR161" i="18"/>
  <c r="BD161" i="18" s="1"/>
  <c r="BY161" i="18"/>
  <c r="BK161" i="18" s="1"/>
  <c r="BW161" i="18"/>
  <c r="BI161" i="18" s="1"/>
  <c r="CD161" i="18"/>
  <c r="BQ162" i="18"/>
  <c r="C162" i="18" s="1"/>
  <c r="BU162" i="18"/>
  <c r="BG162" i="18" s="1"/>
  <c r="BV162" i="18"/>
  <c r="BH162" i="18" s="1"/>
  <c r="CC162" i="18"/>
  <c r="BP163" i="18"/>
  <c r="BT163" i="18"/>
  <c r="BF163" i="18" s="1"/>
  <c r="CA163" i="18"/>
  <c r="BM163" i="18" s="1"/>
  <c r="CB163" i="18"/>
  <c r="BO164" i="18"/>
  <c r="BS164" i="18"/>
  <c r="BE164" i="18" s="1"/>
  <c r="BZ164" i="18"/>
  <c r="BL164" i="18" s="1"/>
  <c r="BX164" i="18"/>
  <c r="BJ164" i="18" s="1"/>
  <c r="BR165" i="18"/>
  <c r="BD165" i="18" s="1"/>
  <c r="BY165" i="18"/>
  <c r="BK165" i="18" s="1"/>
  <c r="BW165" i="18"/>
  <c r="BI165" i="18" s="1"/>
  <c r="CD165" i="18"/>
  <c r="BY158" i="18"/>
  <c r="BK158" i="18" s="1"/>
  <c r="CD158" i="18"/>
  <c r="BQ159" i="18"/>
  <c r="C159" i="18" s="1"/>
  <c r="BU159" i="18"/>
  <c r="BG159" i="18" s="1"/>
  <c r="BV159" i="18"/>
  <c r="BH159" i="18" s="1"/>
  <c r="CC159" i="18"/>
  <c r="CA160" i="18"/>
  <c r="BM160" i="18" s="1"/>
  <c r="BO161" i="18"/>
  <c r="BS161" i="18"/>
  <c r="BE161" i="18" s="1"/>
  <c r="BZ161" i="18"/>
  <c r="BL161" i="18" s="1"/>
  <c r="BY162" i="18"/>
  <c r="BK162" i="18" s="1"/>
  <c r="BU163" i="18"/>
  <c r="BG163" i="18" s="1"/>
  <c r="CC163" i="18"/>
  <c r="BP164" i="18"/>
  <c r="BT164" i="18"/>
  <c r="BF164" i="18" s="1"/>
  <c r="CB164" i="18"/>
  <c r="CD32" i="18"/>
  <c r="BW32" i="18"/>
  <c r="BI32" i="18" s="1"/>
  <c r="BY32" i="18"/>
  <c r="BK32" i="18" s="1"/>
  <c r="BR32" i="18"/>
  <c r="BD32" i="18" s="1"/>
  <c r="CC32" i="18"/>
  <c r="BV32" i="18"/>
  <c r="BH32" i="18" s="1"/>
  <c r="BU32" i="18"/>
  <c r="BG32" i="18" s="1"/>
  <c r="BQ32" i="18"/>
  <c r="C32" i="18" s="1"/>
  <c r="CB32" i="18"/>
  <c r="CA32" i="18"/>
  <c r="BM32" i="18" s="1"/>
  <c r="BT32" i="18"/>
  <c r="BF32" i="18" s="1"/>
  <c r="BP32" i="18"/>
  <c r="BO32" i="18"/>
  <c r="B32" i="18" s="1"/>
  <c r="BX32" i="18"/>
  <c r="BJ32" i="18" s="1"/>
  <c r="BZ32" i="18"/>
  <c r="BL32" i="18" s="1"/>
  <c r="BS32" i="18"/>
  <c r="BE32" i="18" s="1"/>
  <c r="K31" i="18"/>
  <c r="L19" i="18"/>
  <c r="L24" i="18"/>
  <c r="L47" i="18"/>
  <c r="L50" i="18"/>
  <c r="L55" i="18"/>
  <c r="L57" i="18"/>
  <c r="L17" i="18"/>
  <c r="L22" i="18"/>
  <c r="L30" i="18"/>
  <c r="L102" i="18"/>
  <c r="L18" i="18"/>
  <c r="L66" i="18"/>
  <c r="L69" i="18"/>
  <c r="L103" i="18"/>
  <c r="L15" i="18"/>
  <c r="L39" i="18"/>
  <c r="L42" i="18"/>
  <c r="L65" i="18"/>
  <c r="L104" i="18"/>
  <c r="BP194" i="18"/>
  <c r="BO193" i="18"/>
  <c r="B193" i="18" s="1"/>
  <c r="BQ191" i="18"/>
  <c r="C191" i="18" s="1"/>
  <c r="BP190" i="18"/>
  <c r="BO189" i="18"/>
  <c r="B189" i="18" s="1"/>
  <c r="BQ187" i="18"/>
  <c r="C187" i="18" s="1"/>
  <c r="BP186" i="18"/>
  <c r="BO185" i="18"/>
  <c r="B185" i="18" s="1"/>
  <c r="C183" i="18"/>
  <c r="BP182" i="18"/>
  <c r="BO181" i="18"/>
  <c r="B181" i="18" s="1"/>
  <c r="BQ179" i="18"/>
  <c r="C179" i="18" s="1"/>
  <c r="BP178" i="18"/>
  <c r="BO177" i="18"/>
  <c r="B177" i="18" s="1"/>
  <c r="BQ175" i="18"/>
  <c r="C175" i="18" s="1"/>
  <c r="BP174" i="18"/>
  <c r="BO173" i="18"/>
  <c r="B173" i="18" s="1"/>
  <c r="BQ171" i="18"/>
  <c r="C171" i="18" s="1"/>
  <c r="BP170" i="18"/>
  <c r="BO169" i="18"/>
  <c r="B169" i="18" s="1"/>
  <c r="BQ167" i="18"/>
  <c r="C167" i="18" s="1"/>
  <c r="BP166" i="18"/>
  <c r="BO157" i="18"/>
  <c r="B157" i="18" s="1"/>
  <c r="BQ155" i="18"/>
  <c r="C155" i="18" s="1"/>
  <c r="BP154" i="18"/>
  <c r="BO153" i="18"/>
  <c r="B153" i="18" s="1"/>
  <c r="BQ151" i="18"/>
  <c r="C151" i="18" s="1"/>
  <c r="BP150" i="18"/>
  <c r="BO149" i="18"/>
  <c r="B149" i="18" s="1"/>
  <c r="BQ147" i="18"/>
  <c r="C147" i="18" s="1"/>
  <c r="BP146" i="18"/>
  <c r="BO145" i="18"/>
  <c r="B145" i="18" s="1"/>
  <c r="BQ143" i="18"/>
  <c r="C143" i="18" s="1"/>
  <c r="BP142" i="18"/>
  <c r="BO141" i="18"/>
  <c r="B141" i="18" s="1"/>
  <c r="BQ139" i="18"/>
  <c r="C139" i="18" s="1"/>
  <c r="BP138" i="18"/>
  <c r="BO137" i="18"/>
  <c r="B137" i="18" s="1"/>
  <c r="BQ135" i="18"/>
  <c r="C135" i="18" s="1"/>
  <c r="BP134" i="18"/>
  <c r="BO133" i="18"/>
  <c r="B133" i="18" s="1"/>
  <c r="BQ131" i="18"/>
  <c r="C131" i="18" s="1"/>
  <c r="BP130" i="18"/>
  <c r="BO129" i="18"/>
  <c r="B129" i="18" s="1"/>
  <c r="BQ127" i="18"/>
  <c r="C127" i="18" s="1"/>
  <c r="BP126" i="18"/>
  <c r="BO125" i="18"/>
  <c r="B125" i="18" s="1"/>
  <c r="BQ123" i="18"/>
  <c r="C123" i="18" s="1"/>
  <c r="BP122" i="18"/>
  <c r="BO121" i="18"/>
  <c r="B121" i="18" s="1"/>
  <c r="BQ119" i="18"/>
  <c r="C119" i="18" s="1"/>
  <c r="BP118" i="18"/>
  <c r="BO117" i="18"/>
  <c r="B117" i="18" s="1"/>
  <c r="BQ115" i="18"/>
  <c r="C115" i="18" s="1"/>
  <c r="BP114" i="18"/>
  <c r="BO113" i="18"/>
  <c r="B113" i="18" s="1"/>
  <c r="BQ111" i="18"/>
  <c r="C111" i="18" s="1"/>
  <c r="BP110" i="18"/>
  <c r="BO109" i="18"/>
  <c r="B109" i="18" s="1"/>
  <c r="BQ107" i="18"/>
  <c r="C107" i="18" s="1"/>
  <c r="BP106" i="18"/>
  <c r="BO105" i="18"/>
  <c r="B105" i="18" s="1"/>
  <c r="BQ103" i="18"/>
  <c r="C103" i="18" s="1"/>
  <c r="BP102" i="18"/>
  <c r="BO101" i="18"/>
  <c r="B101" i="18" s="1"/>
  <c r="BQ99" i="18"/>
  <c r="C99" i="18" s="1"/>
  <c r="BP98" i="18"/>
  <c r="BO97" i="18"/>
  <c r="B97" i="18" s="1"/>
  <c r="BQ95" i="18"/>
  <c r="C95" i="18" s="1"/>
  <c r="BP94" i="18"/>
  <c r="BO93" i="18"/>
  <c r="B93" i="18" s="1"/>
  <c r="BQ91" i="18"/>
  <c r="C91" i="18" s="1"/>
  <c r="BP90" i="18"/>
  <c r="BO89" i="18"/>
  <c r="B89" i="18" s="1"/>
  <c r="BQ87" i="18"/>
  <c r="C87" i="18" s="1"/>
  <c r="BP86" i="18"/>
  <c r="BO85" i="18"/>
  <c r="B85" i="18" s="1"/>
  <c r="BQ83" i="18"/>
  <c r="C83" i="18" s="1"/>
  <c r="BO194" i="18"/>
  <c r="B194" i="18" s="1"/>
  <c r="BQ192" i="18"/>
  <c r="C192" i="18" s="1"/>
  <c r="BP191" i="18"/>
  <c r="BO190" i="18"/>
  <c r="B190" i="18" s="1"/>
  <c r="BQ188" i="18"/>
  <c r="C188" i="18" s="1"/>
  <c r="BP187" i="18"/>
  <c r="BO186" i="18"/>
  <c r="B186" i="18" s="1"/>
  <c r="BQ184" i="18"/>
  <c r="C184" i="18" s="1"/>
  <c r="BP183" i="18"/>
  <c r="BQ180" i="18"/>
  <c r="C180" i="18" s="1"/>
  <c r="BP179" i="18"/>
  <c r="BO178" i="18"/>
  <c r="B178" i="18" s="1"/>
  <c r="BQ176" i="18"/>
  <c r="C176" i="18" s="1"/>
  <c r="BP175" i="18"/>
  <c r="BO174" i="18"/>
  <c r="B174" i="18" s="1"/>
  <c r="BQ172" i="18"/>
  <c r="C172" i="18" s="1"/>
  <c r="BP171" i="18"/>
  <c r="BO170" i="18"/>
  <c r="B170" i="18" s="1"/>
  <c r="BQ168" i="18"/>
  <c r="C168" i="18" s="1"/>
  <c r="BP167" i="18"/>
  <c r="BO166" i="18"/>
  <c r="B166" i="18" s="1"/>
  <c r="BQ156" i="18"/>
  <c r="C156" i="18" s="1"/>
  <c r="BP155" i="18"/>
  <c r="BO154" i="18"/>
  <c r="B154" i="18" s="1"/>
  <c r="BQ152" i="18"/>
  <c r="C152" i="18" s="1"/>
  <c r="BP151" i="18"/>
  <c r="BO150" i="18"/>
  <c r="B150" i="18" s="1"/>
  <c r="BQ148" i="18"/>
  <c r="C148" i="18" s="1"/>
  <c r="BP147" i="18"/>
  <c r="BO146" i="18"/>
  <c r="B146" i="18" s="1"/>
  <c r="BQ144" i="18"/>
  <c r="C144" i="18" s="1"/>
  <c r="BP143" i="18"/>
  <c r="BO142" i="18"/>
  <c r="B142" i="18" s="1"/>
  <c r="BQ140" i="18"/>
  <c r="C140" i="18" s="1"/>
  <c r="BP139" i="18"/>
  <c r="BO138" i="18"/>
  <c r="B138" i="18" s="1"/>
  <c r="BQ136" i="18"/>
  <c r="C136" i="18" s="1"/>
  <c r="BP135" i="18"/>
  <c r="BO134" i="18"/>
  <c r="B134" i="18" s="1"/>
  <c r="BQ132" i="18"/>
  <c r="C132" i="18" s="1"/>
  <c r="BP131" i="18"/>
  <c r="BO130" i="18"/>
  <c r="B130" i="18" s="1"/>
  <c r="BQ128" i="18"/>
  <c r="C128" i="18" s="1"/>
  <c r="BP127" i="18"/>
  <c r="BO126" i="18"/>
  <c r="B126" i="18" s="1"/>
  <c r="BQ124" i="18"/>
  <c r="C124" i="18" s="1"/>
  <c r="BP123" i="18"/>
  <c r="BO122" i="18"/>
  <c r="B122" i="18" s="1"/>
  <c r="BQ120" i="18"/>
  <c r="C120" i="18" s="1"/>
  <c r="BP119" i="18"/>
  <c r="BO118" i="18"/>
  <c r="B118" i="18" s="1"/>
  <c r="BQ116" i="18"/>
  <c r="C116" i="18" s="1"/>
  <c r="BP115" i="18"/>
  <c r="BO114" i="18"/>
  <c r="BQ112" i="18"/>
  <c r="C112" i="18" s="1"/>
  <c r="BP111" i="18"/>
  <c r="BO110" i="18"/>
  <c r="B110" i="18" s="1"/>
  <c r="BQ108" i="18"/>
  <c r="C108" i="18" s="1"/>
  <c r="BP107" i="18"/>
  <c r="BO106" i="18"/>
  <c r="B106" i="18" s="1"/>
  <c r="BQ104" i="18"/>
  <c r="C104" i="18" s="1"/>
  <c r="BP103" i="18"/>
  <c r="BO102" i="18"/>
  <c r="B102" i="18" s="1"/>
  <c r="BQ100" i="18"/>
  <c r="C100" i="18" s="1"/>
  <c r="BP99" i="18"/>
  <c r="BO98" i="18"/>
  <c r="B98" i="18" s="1"/>
  <c r="BQ96" i="18"/>
  <c r="C96" i="18" s="1"/>
  <c r="BP95" i="18"/>
  <c r="BO94" i="18"/>
  <c r="B94" i="18" s="1"/>
  <c r="BQ92" i="18"/>
  <c r="C92" i="18" s="1"/>
  <c r="BP91" i="18"/>
  <c r="BO90" i="18"/>
  <c r="B90" i="18" s="1"/>
  <c r="BQ88" i="18"/>
  <c r="C88" i="18" s="1"/>
  <c r="BP87" i="18"/>
  <c r="BO86" i="18"/>
  <c r="B86" i="18" s="1"/>
  <c r="BQ84" i="18"/>
  <c r="C84" i="18" s="1"/>
  <c r="BQ193" i="18"/>
  <c r="C193" i="18" s="1"/>
  <c r="BP192" i="18"/>
  <c r="BO191" i="18"/>
  <c r="BQ189" i="18"/>
  <c r="C189" i="18" s="1"/>
  <c r="BP188" i="18"/>
  <c r="BO187" i="18"/>
  <c r="B187" i="18" s="1"/>
  <c r="BQ185" i="18"/>
  <c r="C185" i="18" s="1"/>
  <c r="BP184" i="18"/>
  <c r="BO183" i="18"/>
  <c r="B183" i="18" s="1"/>
  <c r="BQ181" i="18"/>
  <c r="C181" i="18" s="1"/>
  <c r="BP180" i="18"/>
  <c r="BO179" i="18"/>
  <c r="B179" i="18" s="1"/>
  <c r="BQ177" i="18"/>
  <c r="C177" i="18" s="1"/>
  <c r="BP176" i="18"/>
  <c r="BO175" i="18"/>
  <c r="B175" i="18" s="1"/>
  <c r="BQ173" i="18"/>
  <c r="C173" i="18" s="1"/>
  <c r="BP172" i="18"/>
  <c r="BO171" i="18"/>
  <c r="B171" i="18" s="1"/>
  <c r="BQ169" i="18"/>
  <c r="C169" i="18" s="1"/>
  <c r="BP168" i="18"/>
  <c r="BO167" i="18"/>
  <c r="B167" i="18" s="1"/>
  <c r="BQ157" i="18"/>
  <c r="C157" i="18" s="1"/>
  <c r="BP156" i="18"/>
  <c r="BO155" i="18"/>
  <c r="B155" i="18" s="1"/>
  <c r="BQ153" i="18"/>
  <c r="C153" i="18" s="1"/>
  <c r="BP152" i="18"/>
  <c r="BO151" i="18"/>
  <c r="B151" i="18" s="1"/>
  <c r="BQ149" i="18"/>
  <c r="C149" i="18" s="1"/>
  <c r="BP148" i="18"/>
  <c r="BO147" i="18"/>
  <c r="B147" i="18" s="1"/>
  <c r="BQ145" i="18"/>
  <c r="C145" i="18" s="1"/>
  <c r="BP144" i="18"/>
  <c r="BO143" i="18"/>
  <c r="B143" i="18" s="1"/>
  <c r="BQ141" i="18"/>
  <c r="C141" i="18" s="1"/>
  <c r="BP140" i="18"/>
  <c r="BO139" i="18"/>
  <c r="B139" i="18" s="1"/>
  <c r="BQ137" i="18"/>
  <c r="C137" i="18" s="1"/>
  <c r="BP136" i="18"/>
  <c r="BO135" i="18"/>
  <c r="B135" i="18" s="1"/>
  <c r="BQ133" i="18"/>
  <c r="C133" i="18" s="1"/>
  <c r="BP132" i="18"/>
  <c r="BO131" i="18"/>
  <c r="B131" i="18" s="1"/>
  <c r="BQ129" i="18"/>
  <c r="C129" i="18" s="1"/>
  <c r="BP128" i="18"/>
  <c r="BO127" i="18"/>
  <c r="B127" i="18" s="1"/>
  <c r="BQ125" i="18"/>
  <c r="C125" i="18" s="1"/>
  <c r="BP124" i="18"/>
  <c r="BO123" i="18"/>
  <c r="B123" i="18" s="1"/>
  <c r="BQ121" i="18"/>
  <c r="C121" i="18" s="1"/>
  <c r="BP120" i="18"/>
  <c r="BO119" i="18"/>
  <c r="B119" i="18" s="1"/>
  <c r="BQ117" i="18"/>
  <c r="C117" i="18" s="1"/>
  <c r="BP116" i="18"/>
  <c r="BO115" i="18"/>
  <c r="BQ113" i="18"/>
  <c r="C113" i="18" s="1"/>
  <c r="BP112" i="18"/>
  <c r="BO111" i="18"/>
  <c r="B111" i="18" s="1"/>
  <c r="BQ109" i="18"/>
  <c r="C109" i="18" s="1"/>
  <c r="BP108" i="18"/>
  <c r="BO107" i="18"/>
  <c r="B107" i="18" s="1"/>
  <c r="BQ105" i="18"/>
  <c r="C105" i="18" s="1"/>
  <c r="BP104" i="18"/>
  <c r="BO103" i="18"/>
  <c r="B103" i="18" s="1"/>
  <c r="BQ101" i="18"/>
  <c r="C101" i="18" s="1"/>
  <c r="BP100" i="18"/>
  <c r="BO99" i="18"/>
  <c r="B99" i="18" s="1"/>
  <c r="BQ97" i="18"/>
  <c r="C97" i="18" s="1"/>
  <c r="BP96" i="18"/>
  <c r="BO95" i="18"/>
  <c r="B95" i="18" s="1"/>
  <c r="BQ93" i="18"/>
  <c r="C93" i="18" s="1"/>
  <c r="BP92" i="18"/>
  <c r="BO91" i="18"/>
  <c r="B91" i="18" s="1"/>
  <c r="BQ89" i="18"/>
  <c r="C89" i="18" s="1"/>
  <c r="BP88" i="18"/>
  <c r="BO87" i="18"/>
  <c r="B87" i="18" s="1"/>
  <c r="BQ85" i="18"/>
  <c r="C85" i="18" s="1"/>
  <c r="BP84" i="18"/>
  <c r="BQ190" i="18"/>
  <c r="C190" i="18" s="1"/>
  <c r="BP185" i="18"/>
  <c r="BO180" i="18"/>
  <c r="B180" i="18" s="1"/>
  <c r="BQ174" i="18"/>
  <c r="C174" i="18" s="1"/>
  <c r="BP169" i="18"/>
  <c r="BP153" i="18"/>
  <c r="BO148" i="18"/>
  <c r="B148" i="18" s="1"/>
  <c r="BQ142" i="18"/>
  <c r="C142" i="18" s="1"/>
  <c r="BP137" i="18"/>
  <c r="BO132" i="18"/>
  <c r="B132" i="18" s="1"/>
  <c r="BQ126" i="18"/>
  <c r="C126" i="18" s="1"/>
  <c r="BP121" i="18"/>
  <c r="BO116" i="18"/>
  <c r="B116" i="18" s="1"/>
  <c r="BQ110" i="18"/>
  <c r="C110" i="18" s="1"/>
  <c r="BP105" i="18"/>
  <c r="BO100" i="18"/>
  <c r="B100" i="18" s="1"/>
  <c r="BQ94" i="18"/>
  <c r="C94" i="18" s="1"/>
  <c r="BP89" i="18"/>
  <c r="BO84" i="18"/>
  <c r="B84" i="18" s="1"/>
  <c r="BP82" i="18"/>
  <c r="BO81" i="18"/>
  <c r="B81" i="18" s="1"/>
  <c r="BQ79" i="18"/>
  <c r="C79" i="18" s="1"/>
  <c r="BP78" i="18"/>
  <c r="BO77" i="18"/>
  <c r="B77" i="18" s="1"/>
  <c r="BQ75" i="18"/>
  <c r="C75" i="18" s="1"/>
  <c r="BP74" i="18"/>
  <c r="BO73" i="18"/>
  <c r="BQ71" i="18"/>
  <c r="C71" i="18" s="1"/>
  <c r="BP70" i="18"/>
  <c r="BO69" i="18"/>
  <c r="B69" i="18" s="1"/>
  <c r="BQ67" i="18"/>
  <c r="C67" i="18" s="1"/>
  <c r="BP66" i="18"/>
  <c r="BO65" i="18"/>
  <c r="B65" i="18" s="1"/>
  <c r="BQ63" i="18"/>
  <c r="C63" i="18" s="1"/>
  <c r="BP62" i="18"/>
  <c r="BO61" i="18"/>
  <c r="B61" i="18" s="1"/>
  <c r="BQ59" i="18"/>
  <c r="C59" i="18" s="1"/>
  <c r="BP58" i="18"/>
  <c r="BO57" i="18"/>
  <c r="B57" i="18" s="1"/>
  <c r="BQ55" i="18"/>
  <c r="C55" i="18" s="1"/>
  <c r="BP54" i="18"/>
  <c r="BO53" i="18"/>
  <c r="B53" i="18" s="1"/>
  <c r="BQ51" i="18"/>
  <c r="C51" i="18" s="1"/>
  <c r="BP50" i="18"/>
  <c r="BO49" i="18"/>
  <c r="B49" i="18" s="1"/>
  <c r="BQ47" i="18"/>
  <c r="C47" i="18" s="1"/>
  <c r="BP46" i="18"/>
  <c r="BO45" i="18"/>
  <c r="B45" i="18" s="1"/>
  <c r="BQ43" i="18"/>
  <c r="C43" i="18" s="1"/>
  <c r="BP42" i="18"/>
  <c r="BO41" i="18"/>
  <c r="B41" i="18" s="1"/>
  <c r="BQ39" i="18"/>
  <c r="C39" i="18" s="1"/>
  <c r="BP38" i="18"/>
  <c r="BO37" i="18"/>
  <c r="B37" i="18" s="1"/>
  <c r="BQ35" i="18"/>
  <c r="C35" i="18" s="1"/>
  <c r="BP34" i="18"/>
  <c r="BO33" i="18"/>
  <c r="B33" i="18" s="1"/>
  <c r="BQ30" i="18"/>
  <c r="C30" i="18" s="1"/>
  <c r="BP29" i="18"/>
  <c r="BO28" i="18"/>
  <c r="B28" i="18" s="1"/>
  <c r="BQ26" i="18"/>
  <c r="C26" i="18" s="1"/>
  <c r="BP25" i="18"/>
  <c r="BO24" i="18"/>
  <c r="B24" i="18" s="1"/>
  <c r="BQ22" i="18"/>
  <c r="C22" i="18" s="1"/>
  <c r="BP21" i="18"/>
  <c r="BO20" i="18"/>
  <c r="B20" i="18" s="1"/>
  <c r="BQ18" i="18"/>
  <c r="C18" i="18" s="1"/>
  <c r="BP17" i="18"/>
  <c r="BO16" i="18"/>
  <c r="B16" i="18" s="1"/>
  <c r="BQ14" i="18"/>
  <c r="C14" i="18" s="1"/>
  <c r="BP13" i="18"/>
  <c r="BO12" i="18"/>
  <c r="B12" i="18" s="1"/>
  <c r="BQ10" i="18"/>
  <c r="C10" i="18" s="1"/>
  <c r="BP9" i="18"/>
  <c r="CB63" i="18"/>
  <c r="BZ63" i="18"/>
  <c r="BL63" i="18" s="1"/>
  <c r="BS63" i="18"/>
  <c r="BE63" i="18" s="1"/>
  <c r="CB194" i="18"/>
  <c r="CA194" i="18"/>
  <c r="BM194" i="18" s="1"/>
  <c r="BT194" i="18"/>
  <c r="BF194" i="18" s="1"/>
  <c r="CC193" i="18"/>
  <c r="BV193" i="18"/>
  <c r="BH193" i="18" s="1"/>
  <c r="BU193" i="18"/>
  <c r="BG193" i="18" s="1"/>
  <c r="BQ194" i="18"/>
  <c r="C194" i="18" s="1"/>
  <c r="BP189" i="18"/>
  <c r="BO184" i="18"/>
  <c r="B184" i="18" s="1"/>
  <c r="BQ178" i="18"/>
  <c r="C178" i="18" s="1"/>
  <c r="BP173" i="18"/>
  <c r="BO168" i="18"/>
  <c r="B168" i="18" s="1"/>
  <c r="BP157" i="18"/>
  <c r="BO152" i="18"/>
  <c r="B152" i="18" s="1"/>
  <c r="BQ146" i="18"/>
  <c r="C146" i="18" s="1"/>
  <c r="BP141" i="18"/>
  <c r="BO136" i="18"/>
  <c r="B136" i="18" s="1"/>
  <c r="BQ130" i="18"/>
  <c r="C130" i="18" s="1"/>
  <c r="BP125" i="18"/>
  <c r="BO120" i="18"/>
  <c r="B120" i="18" s="1"/>
  <c r="BQ114" i="18"/>
  <c r="C114" i="18" s="1"/>
  <c r="BP109" i="18"/>
  <c r="BO104" i="18"/>
  <c r="B104" i="18" s="1"/>
  <c r="BQ98" i="18"/>
  <c r="C98" i="18" s="1"/>
  <c r="BP93" i="18"/>
  <c r="BO88" i="18"/>
  <c r="B88" i="18" s="1"/>
  <c r="BP83" i="18"/>
  <c r="BO82" i="18"/>
  <c r="B82" i="18" s="1"/>
  <c r="BQ80" i="18"/>
  <c r="C80" i="18" s="1"/>
  <c r="BP79" i="18"/>
  <c r="BO78" i="18"/>
  <c r="B78" i="18" s="1"/>
  <c r="BQ76" i="18"/>
  <c r="C76" i="18" s="1"/>
  <c r="BP75" i="18"/>
  <c r="BO74" i="18"/>
  <c r="B74" i="18" s="1"/>
  <c r="BQ72" i="18"/>
  <c r="C72" i="18" s="1"/>
  <c r="BP71" i="18"/>
  <c r="BO70" i="18"/>
  <c r="BQ68" i="18"/>
  <c r="C68" i="18" s="1"/>
  <c r="BP67" i="18"/>
  <c r="BO66" i="18"/>
  <c r="B66" i="18" s="1"/>
  <c r="BQ64" i="18"/>
  <c r="C64" i="18" s="1"/>
  <c r="BP63" i="18"/>
  <c r="BO62" i="18"/>
  <c r="B62" i="18" s="1"/>
  <c r="BQ60" i="18"/>
  <c r="C60" i="18" s="1"/>
  <c r="BP59" i="18"/>
  <c r="BO58" i="18"/>
  <c r="B58" i="18" s="1"/>
  <c r="BQ56" i="18"/>
  <c r="C56" i="18" s="1"/>
  <c r="BP55" i="18"/>
  <c r="BO54" i="18"/>
  <c r="B54" i="18" s="1"/>
  <c r="BQ52" i="18"/>
  <c r="C52" i="18" s="1"/>
  <c r="BP51" i="18"/>
  <c r="BO50" i="18"/>
  <c r="B50" i="18" s="1"/>
  <c r="BQ48" i="18"/>
  <c r="C48" i="18" s="1"/>
  <c r="BP47" i="18"/>
  <c r="BO46" i="18"/>
  <c r="B46" i="18" s="1"/>
  <c r="BQ44" i="18"/>
  <c r="C44" i="18" s="1"/>
  <c r="BP43" i="18"/>
  <c r="BO42" i="18"/>
  <c r="B42" i="18" s="1"/>
  <c r="BQ40" i="18"/>
  <c r="C40" i="18" s="1"/>
  <c r="BP39" i="18"/>
  <c r="BO38" i="18"/>
  <c r="B38" i="18" s="1"/>
  <c r="BQ36" i="18"/>
  <c r="C36" i="18" s="1"/>
  <c r="BP35" i="18"/>
  <c r="BO34" i="18"/>
  <c r="B34" i="18" s="1"/>
  <c r="BQ31" i="18"/>
  <c r="C31" i="18" s="1"/>
  <c r="BP30" i="18"/>
  <c r="BO29" i="18"/>
  <c r="B29" i="18" s="1"/>
  <c r="BQ27" i="18"/>
  <c r="C27" i="18" s="1"/>
  <c r="BP26" i="18"/>
  <c r="BO25" i="18"/>
  <c r="B25" i="18" s="1"/>
  <c r="BQ23" i="18"/>
  <c r="C23" i="18" s="1"/>
  <c r="BP22" i="18"/>
  <c r="BO21" i="18"/>
  <c r="B21" i="18" s="1"/>
  <c r="BQ19" i="18"/>
  <c r="C19" i="18" s="1"/>
  <c r="BP18" i="18"/>
  <c r="BO17" i="18"/>
  <c r="B17" i="18" s="1"/>
  <c r="BQ15" i="18"/>
  <c r="C15" i="18" s="1"/>
  <c r="BP14" i="18"/>
  <c r="BO13" i="18"/>
  <c r="B13" i="18" s="1"/>
  <c r="BQ11" i="18"/>
  <c r="C11" i="18" s="1"/>
  <c r="BP10" i="18"/>
  <c r="BO9" i="18"/>
  <c r="B9" i="18" s="1"/>
  <c r="BX63" i="18"/>
  <c r="BJ63" i="18" s="1"/>
  <c r="BY63" i="18"/>
  <c r="BK63" i="18" s="1"/>
  <c r="BR63" i="18"/>
  <c r="BD63" i="18" s="1"/>
  <c r="BX194" i="18"/>
  <c r="BJ194" i="18" s="1"/>
  <c r="BZ194" i="18"/>
  <c r="BL194" i="18" s="1"/>
  <c r="BS194" i="18"/>
  <c r="BE194" i="18" s="1"/>
  <c r="CB193" i="18"/>
  <c r="CA193" i="18"/>
  <c r="BM193" i="18" s="1"/>
  <c r="BT193" i="18"/>
  <c r="BF193" i="18" s="1"/>
  <c r="CC192" i="18"/>
  <c r="BP193" i="18"/>
  <c r="BO188" i="18"/>
  <c r="B188" i="18" s="1"/>
  <c r="BQ182" i="18"/>
  <c r="C182" i="18" s="1"/>
  <c r="BP177" i="18"/>
  <c r="BO172" i="18"/>
  <c r="B172" i="18" s="1"/>
  <c r="BQ166" i="18"/>
  <c r="C166" i="18" s="1"/>
  <c r="BO156" i="18"/>
  <c r="B156" i="18" s="1"/>
  <c r="BQ150" i="18"/>
  <c r="C150" i="18" s="1"/>
  <c r="BP145" i="18"/>
  <c r="BO140" i="18"/>
  <c r="B140" i="18" s="1"/>
  <c r="BQ134" i="18"/>
  <c r="C134" i="18" s="1"/>
  <c r="BP129" i="18"/>
  <c r="BO124" i="18"/>
  <c r="B124" i="18" s="1"/>
  <c r="BQ118" i="18"/>
  <c r="C118" i="18" s="1"/>
  <c r="BP113" i="18"/>
  <c r="BO108" i="18"/>
  <c r="B108" i="18" s="1"/>
  <c r="BQ102" i="18"/>
  <c r="C102" i="18" s="1"/>
  <c r="BP97" i="18"/>
  <c r="BO92" i="18"/>
  <c r="B92" i="18" s="1"/>
  <c r="BQ86" i="18"/>
  <c r="C86" i="18" s="1"/>
  <c r="BO83" i="18"/>
  <c r="B83" i="18" s="1"/>
  <c r="BQ81" i="18"/>
  <c r="C81" i="18" s="1"/>
  <c r="BP80" i="18"/>
  <c r="BO79" i="18"/>
  <c r="B79" i="18" s="1"/>
  <c r="BQ77" i="18"/>
  <c r="C77" i="18" s="1"/>
  <c r="BP76" i="18"/>
  <c r="BO75" i="18"/>
  <c r="B75" i="18" s="1"/>
  <c r="BQ73" i="18"/>
  <c r="C73" i="18" s="1"/>
  <c r="BP72" i="18"/>
  <c r="BO71" i="18"/>
  <c r="B71" i="18" s="1"/>
  <c r="BQ69" i="18"/>
  <c r="C69" i="18" s="1"/>
  <c r="BP68" i="18"/>
  <c r="BO67" i="18"/>
  <c r="B67" i="18" s="1"/>
  <c r="BQ65" i="18"/>
  <c r="C65" i="18" s="1"/>
  <c r="BP64" i="18"/>
  <c r="BO63" i="18"/>
  <c r="B63" i="18" s="1"/>
  <c r="BQ61" i="18"/>
  <c r="C61" i="18" s="1"/>
  <c r="BP60" i="18"/>
  <c r="BO59" i="18"/>
  <c r="B59" i="18" s="1"/>
  <c r="BQ57" i="18"/>
  <c r="C57" i="18" s="1"/>
  <c r="BP56" i="18"/>
  <c r="BO55" i="18"/>
  <c r="B55" i="18" s="1"/>
  <c r="BQ53" i="18"/>
  <c r="C53" i="18" s="1"/>
  <c r="BP52" i="18"/>
  <c r="BO51" i="18"/>
  <c r="B51" i="18" s="1"/>
  <c r="BQ49" i="18"/>
  <c r="C49" i="18" s="1"/>
  <c r="BP48" i="18"/>
  <c r="BO47" i="18"/>
  <c r="B47" i="18" s="1"/>
  <c r="BQ45" i="18"/>
  <c r="C45" i="18" s="1"/>
  <c r="BP44" i="18"/>
  <c r="BO43" i="18"/>
  <c r="BQ41" i="18"/>
  <c r="C41" i="18" s="1"/>
  <c r="BP40" i="18"/>
  <c r="BO39" i="18"/>
  <c r="B39" i="18" s="1"/>
  <c r="BQ37" i="18"/>
  <c r="C37" i="18" s="1"/>
  <c r="BP36" i="18"/>
  <c r="BO35" i="18"/>
  <c r="B35" i="18" s="1"/>
  <c r="BQ33" i="18"/>
  <c r="C33" i="18" s="1"/>
  <c r="BP31" i="18"/>
  <c r="BO30" i="18"/>
  <c r="B30" i="18" s="1"/>
  <c r="BQ28" i="18"/>
  <c r="C28" i="18" s="1"/>
  <c r="BP27" i="18"/>
  <c r="BO26" i="18"/>
  <c r="B26" i="18" s="1"/>
  <c r="BQ24" i="18"/>
  <c r="C24" i="18" s="1"/>
  <c r="BP23" i="18"/>
  <c r="BO22" i="18"/>
  <c r="B22" i="18" s="1"/>
  <c r="BQ20" i="18"/>
  <c r="C20" i="18" s="1"/>
  <c r="BP19" i="18"/>
  <c r="BO18" i="18"/>
  <c r="B18" i="18" s="1"/>
  <c r="BQ16" i="18"/>
  <c r="C16" i="18" s="1"/>
  <c r="BP15" i="18"/>
  <c r="BO14" i="18"/>
  <c r="B14" i="18" s="1"/>
  <c r="BQ12" i="18"/>
  <c r="C12" i="18" s="1"/>
  <c r="BP11" i="18"/>
  <c r="BO10" i="18"/>
  <c r="B10" i="18" s="1"/>
  <c r="CD63" i="18"/>
  <c r="BV63" i="18"/>
  <c r="BH63" i="18" s="1"/>
  <c r="BU63" i="18"/>
  <c r="BG63" i="18" s="1"/>
  <c r="CD194" i="18"/>
  <c r="BW194" i="18"/>
  <c r="BI194" i="18" s="1"/>
  <c r="BY194" i="18"/>
  <c r="BK194" i="18" s="1"/>
  <c r="BR194" i="18"/>
  <c r="BD194" i="18" s="1"/>
  <c r="BX193" i="18"/>
  <c r="BJ193" i="18" s="1"/>
  <c r="BZ193" i="18"/>
  <c r="BL193" i="18" s="1"/>
  <c r="BS193" i="18"/>
  <c r="BE193" i="18" s="1"/>
  <c r="CB192" i="18"/>
  <c r="BO176" i="18"/>
  <c r="B176" i="18" s="1"/>
  <c r="BQ154" i="18"/>
  <c r="C154" i="18" s="1"/>
  <c r="BP133" i="18"/>
  <c r="BO112" i="18"/>
  <c r="B112" i="18" s="1"/>
  <c r="BQ90" i="18"/>
  <c r="C90" i="18" s="1"/>
  <c r="BO80" i="18"/>
  <c r="B80" i="18" s="1"/>
  <c r="BQ74" i="18"/>
  <c r="C74" i="18" s="1"/>
  <c r="BP69" i="18"/>
  <c r="BO64" i="18"/>
  <c r="B64" i="18" s="1"/>
  <c r="BQ58" i="18"/>
  <c r="C58" i="18" s="1"/>
  <c r="BP53" i="18"/>
  <c r="BO48" i="18"/>
  <c r="B48" i="18" s="1"/>
  <c r="BQ42" i="18"/>
  <c r="C42" i="18" s="1"/>
  <c r="BP37" i="18"/>
  <c r="BO31" i="18"/>
  <c r="B31" i="18" s="1"/>
  <c r="BQ25" i="18"/>
  <c r="C25" i="18" s="1"/>
  <c r="BP20" i="18"/>
  <c r="BO15" i="18"/>
  <c r="B15" i="18" s="1"/>
  <c r="BQ9" i="18"/>
  <c r="C9" i="18" s="1"/>
  <c r="CC194" i="18"/>
  <c r="BW193" i="18"/>
  <c r="BI193" i="18" s="1"/>
  <c r="BX192" i="18"/>
  <c r="BJ192" i="18" s="1"/>
  <c r="BZ192" i="18"/>
  <c r="BL192" i="18" s="1"/>
  <c r="BS192" i="18"/>
  <c r="BE192" i="18" s="1"/>
  <c r="CB191" i="18"/>
  <c r="CA191" i="18"/>
  <c r="BM191" i="18" s="1"/>
  <c r="BT191" i="18"/>
  <c r="BF191" i="18" s="1"/>
  <c r="CC190" i="18"/>
  <c r="BV190" i="18"/>
  <c r="BH190" i="18" s="1"/>
  <c r="BU190" i="18"/>
  <c r="BG190" i="18" s="1"/>
  <c r="CD189" i="18"/>
  <c r="BW189" i="18"/>
  <c r="BI189" i="18" s="1"/>
  <c r="BY189" i="18"/>
  <c r="BK189" i="18" s="1"/>
  <c r="BR189" i="18"/>
  <c r="BD189" i="18" s="1"/>
  <c r="BX188" i="18"/>
  <c r="BJ188" i="18" s="1"/>
  <c r="BZ188" i="18"/>
  <c r="BL188" i="18" s="1"/>
  <c r="BS188" i="18"/>
  <c r="BE188" i="18" s="1"/>
  <c r="CB187" i="18"/>
  <c r="CA187" i="18"/>
  <c r="BM187" i="18" s="1"/>
  <c r="BT187" i="18"/>
  <c r="BF187" i="18" s="1"/>
  <c r="CC186" i="18"/>
  <c r="BV186" i="18"/>
  <c r="BH186" i="18" s="1"/>
  <c r="BU186" i="18"/>
  <c r="BG186" i="18" s="1"/>
  <c r="CD185" i="18"/>
  <c r="BW185" i="18"/>
  <c r="BI185" i="18" s="1"/>
  <c r="BY185" i="18"/>
  <c r="BK185" i="18" s="1"/>
  <c r="BR185" i="18"/>
  <c r="BD185" i="18" s="1"/>
  <c r="BX184" i="18"/>
  <c r="BJ184" i="18" s="1"/>
  <c r="BZ184" i="18"/>
  <c r="BL184" i="18" s="1"/>
  <c r="BS184" i="18"/>
  <c r="BE184" i="18" s="1"/>
  <c r="CB183" i="18"/>
  <c r="CA183" i="18"/>
  <c r="BM183" i="18" s="1"/>
  <c r="BT183" i="18"/>
  <c r="BF183" i="18" s="1"/>
  <c r="CC182" i="18"/>
  <c r="BV182" i="18"/>
  <c r="BH182" i="18" s="1"/>
  <c r="BU182" i="18"/>
  <c r="BG182" i="18" s="1"/>
  <c r="CD181" i="18"/>
  <c r="BW181" i="18"/>
  <c r="BI181" i="18" s="1"/>
  <c r="BY181" i="18"/>
  <c r="BK181" i="18" s="1"/>
  <c r="BR181" i="18"/>
  <c r="BD181" i="18" s="1"/>
  <c r="BX180" i="18"/>
  <c r="BJ180" i="18" s="1"/>
  <c r="BZ180" i="18"/>
  <c r="BL180" i="18" s="1"/>
  <c r="BS180" i="18"/>
  <c r="BE180" i="18" s="1"/>
  <c r="CB179" i="18"/>
  <c r="CA179" i="18"/>
  <c r="BM179" i="18" s="1"/>
  <c r="BT179" i="18"/>
  <c r="BF179" i="18" s="1"/>
  <c r="CC178" i="18"/>
  <c r="BV178" i="18"/>
  <c r="BH178" i="18" s="1"/>
  <c r="BU178" i="18"/>
  <c r="BG178" i="18" s="1"/>
  <c r="CD177" i="18"/>
  <c r="BW177" i="18"/>
  <c r="BI177" i="18" s="1"/>
  <c r="BY177" i="18"/>
  <c r="BK177" i="18" s="1"/>
  <c r="BR177" i="18"/>
  <c r="BD177" i="18" s="1"/>
  <c r="BX176" i="18"/>
  <c r="BJ176" i="18" s="1"/>
  <c r="BZ176" i="18"/>
  <c r="BL176" i="18" s="1"/>
  <c r="BS176" i="18"/>
  <c r="BE176" i="18" s="1"/>
  <c r="CB175" i="18"/>
  <c r="CA175" i="18"/>
  <c r="BM175" i="18" s="1"/>
  <c r="BT175" i="18"/>
  <c r="BF175" i="18" s="1"/>
  <c r="CC174" i="18"/>
  <c r="BV174" i="18"/>
  <c r="BH174" i="18" s="1"/>
  <c r="BU174" i="18"/>
  <c r="BG174" i="18" s="1"/>
  <c r="CD173" i="18"/>
  <c r="BW173" i="18"/>
  <c r="BI173" i="18" s="1"/>
  <c r="BY173" i="18"/>
  <c r="BK173" i="18" s="1"/>
  <c r="BR173" i="18"/>
  <c r="BD173" i="18" s="1"/>
  <c r="BX172" i="18"/>
  <c r="BJ172" i="18" s="1"/>
  <c r="BZ172" i="18"/>
  <c r="BL172" i="18" s="1"/>
  <c r="BS172" i="18"/>
  <c r="BE172" i="18" s="1"/>
  <c r="CB171" i="18"/>
  <c r="CA171" i="18"/>
  <c r="BM171" i="18" s="1"/>
  <c r="BT171" i="18"/>
  <c r="BF171" i="18" s="1"/>
  <c r="CC170" i="18"/>
  <c r="BV170" i="18"/>
  <c r="BH170" i="18" s="1"/>
  <c r="BU170" i="18"/>
  <c r="BG170" i="18" s="1"/>
  <c r="CD169" i="18"/>
  <c r="BW169" i="18"/>
  <c r="BI169" i="18" s="1"/>
  <c r="BY169" i="18"/>
  <c r="BK169" i="18" s="1"/>
  <c r="BR169" i="18"/>
  <c r="BD169" i="18" s="1"/>
  <c r="BX168" i="18"/>
  <c r="BJ168" i="18" s="1"/>
  <c r="BZ168" i="18"/>
  <c r="BL168" i="18" s="1"/>
  <c r="BS168" i="18"/>
  <c r="BE168" i="18" s="1"/>
  <c r="CB167" i="18"/>
  <c r="CA167" i="18"/>
  <c r="BM167" i="18" s="1"/>
  <c r="BT167" i="18"/>
  <c r="BF167" i="18" s="1"/>
  <c r="CC166" i="18"/>
  <c r="BV166" i="18"/>
  <c r="BH166" i="18" s="1"/>
  <c r="BU166" i="18"/>
  <c r="BG166" i="18" s="1"/>
  <c r="CD157" i="18"/>
  <c r="BW157" i="18"/>
  <c r="BI157" i="18" s="1"/>
  <c r="BY157" i="18"/>
  <c r="BK157" i="18" s="1"/>
  <c r="BR157" i="18"/>
  <c r="BD157" i="18" s="1"/>
  <c r="BX156" i="18"/>
  <c r="BJ156" i="18" s="1"/>
  <c r="BZ156" i="18"/>
  <c r="BL156" i="18" s="1"/>
  <c r="BS156" i="18"/>
  <c r="BE156" i="18" s="1"/>
  <c r="CB155" i="18"/>
  <c r="CA155" i="18"/>
  <c r="BM155" i="18" s="1"/>
  <c r="BT155" i="18"/>
  <c r="BF155" i="18" s="1"/>
  <c r="CC154" i="18"/>
  <c r="BV154" i="18"/>
  <c r="BH154" i="18" s="1"/>
  <c r="BU154" i="18"/>
  <c r="BG154" i="18" s="1"/>
  <c r="CD153" i="18"/>
  <c r="BW153" i="18"/>
  <c r="BI153" i="18" s="1"/>
  <c r="BY153" i="18"/>
  <c r="BK153" i="18" s="1"/>
  <c r="BR153" i="18"/>
  <c r="BD153" i="18" s="1"/>
  <c r="BX152" i="18"/>
  <c r="BJ152" i="18" s="1"/>
  <c r="BZ152" i="18"/>
  <c r="BL152" i="18" s="1"/>
  <c r="BS152" i="18"/>
  <c r="BE152" i="18" s="1"/>
  <c r="CB151" i="18"/>
  <c r="CA151" i="18"/>
  <c r="BM151" i="18" s="1"/>
  <c r="BT151" i="18"/>
  <c r="BF151" i="18" s="1"/>
  <c r="CC150" i="18"/>
  <c r="BV150" i="18"/>
  <c r="BH150" i="18" s="1"/>
  <c r="BU150" i="18"/>
  <c r="BG150" i="18" s="1"/>
  <c r="CD149" i="18"/>
  <c r="BW149" i="18"/>
  <c r="BI149" i="18" s="1"/>
  <c r="BY149" i="18"/>
  <c r="BK149" i="18" s="1"/>
  <c r="BR149" i="18"/>
  <c r="BD149" i="18" s="1"/>
  <c r="BX148" i="18"/>
  <c r="BJ148" i="18" s="1"/>
  <c r="BZ148" i="18"/>
  <c r="BL148" i="18" s="1"/>
  <c r="BS148" i="18"/>
  <c r="BE148" i="18" s="1"/>
  <c r="CB147" i="18"/>
  <c r="CA147" i="18"/>
  <c r="BM147" i="18" s="1"/>
  <c r="BT147" i="18"/>
  <c r="BF147" i="18" s="1"/>
  <c r="BO192" i="18"/>
  <c r="B192" i="18" s="1"/>
  <c r="BQ170" i="18"/>
  <c r="C170" i="18" s="1"/>
  <c r="BP149" i="18"/>
  <c r="BO128" i="18"/>
  <c r="B128" i="18" s="1"/>
  <c r="BQ106" i="18"/>
  <c r="C106" i="18" s="1"/>
  <c r="BP85" i="18"/>
  <c r="BQ78" i="18"/>
  <c r="C78" i="18" s="1"/>
  <c r="BP73" i="18"/>
  <c r="BO68" i="18"/>
  <c r="B68" i="18" s="1"/>
  <c r="BQ62" i="18"/>
  <c r="C62" i="18" s="1"/>
  <c r="BP57" i="18"/>
  <c r="BO52" i="18"/>
  <c r="B52" i="18" s="1"/>
  <c r="BQ46" i="18"/>
  <c r="C46" i="18" s="1"/>
  <c r="BP41" i="18"/>
  <c r="BO36" i="18"/>
  <c r="B36" i="18" s="1"/>
  <c r="BQ29" i="18"/>
  <c r="C29" i="18" s="1"/>
  <c r="BP24" i="18"/>
  <c r="BO19" i="18"/>
  <c r="B19" i="18" s="1"/>
  <c r="BQ13" i="18"/>
  <c r="C13" i="18" s="1"/>
  <c r="CC63" i="18"/>
  <c r="BV194" i="18"/>
  <c r="BH194" i="18" s="1"/>
  <c r="BY193" i="18"/>
  <c r="BK193" i="18" s="1"/>
  <c r="BW192" i="18"/>
  <c r="BI192" i="18" s="1"/>
  <c r="BY192" i="18"/>
  <c r="BK192" i="18" s="1"/>
  <c r="BR192" i="18"/>
  <c r="BD192" i="18" s="1"/>
  <c r="BX191" i="18"/>
  <c r="BJ191" i="18" s="1"/>
  <c r="BZ191" i="18"/>
  <c r="BL191" i="18" s="1"/>
  <c r="BS191" i="18"/>
  <c r="BE191" i="18" s="1"/>
  <c r="CB190" i="18"/>
  <c r="CA190" i="18"/>
  <c r="BM190" i="18" s="1"/>
  <c r="BT190" i="18"/>
  <c r="BF190" i="18" s="1"/>
  <c r="CC189" i="18"/>
  <c r="BV189" i="18"/>
  <c r="BH189" i="18" s="1"/>
  <c r="BU189" i="18"/>
  <c r="BG189" i="18" s="1"/>
  <c r="CD188" i="18"/>
  <c r="BW188" i="18"/>
  <c r="BI188" i="18" s="1"/>
  <c r="BY188" i="18"/>
  <c r="BK188" i="18" s="1"/>
  <c r="BR188" i="18"/>
  <c r="BD188" i="18" s="1"/>
  <c r="BX187" i="18"/>
  <c r="BJ187" i="18" s="1"/>
  <c r="BZ187" i="18"/>
  <c r="BL187" i="18" s="1"/>
  <c r="BS187" i="18"/>
  <c r="BE187" i="18" s="1"/>
  <c r="CB186" i="18"/>
  <c r="CA186" i="18"/>
  <c r="BM186" i="18" s="1"/>
  <c r="BT186" i="18"/>
  <c r="BF186" i="18" s="1"/>
  <c r="CC185" i="18"/>
  <c r="BV185" i="18"/>
  <c r="BH185" i="18" s="1"/>
  <c r="BU185" i="18"/>
  <c r="BG185" i="18" s="1"/>
  <c r="CD184" i="18"/>
  <c r="BW184" i="18"/>
  <c r="BI184" i="18" s="1"/>
  <c r="BY184" i="18"/>
  <c r="BK184" i="18" s="1"/>
  <c r="BR184" i="18"/>
  <c r="BD184" i="18" s="1"/>
  <c r="BX183" i="18"/>
  <c r="BJ183" i="18" s="1"/>
  <c r="BZ183" i="18"/>
  <c r="BL183" i="18" s="1"/>
  <c r="BS183" i="18"/>
  <c r="BE183" i="18" s="1"/>
  <c r="CB182" i="18"/>
  <c r="CA182" i="18"/>
  <c r="BM182" i="18" s="1"/>
  <c r="BT182" i="18"/>
  <c r="BF182" i="18" s="1"/>
  <c r="CC181" i="18"/>
  <c r="BV181" i="18"/>
  <c r="BH181" i="18" s="1"/>
  <c r="BU181" i="18"/>
  <c r="BG181" i="18" s="1"/>
  <c r="CD180" i="18"/>
  <c r="BW180" i="18"/>
  <c r="BI180" i="18" s="1"/>
  <c r="BY180" i="18"/>
  <c r="BK180" i="18" s="1"/>
  <c r="BR180" i="18"/>
  <c r="BD180" i="18" s="1"/>
  <c r="BX179" i="18"/>
  <c r="BJ179" i="18" s="1"/>
  <c r="BZ179" i="18"/>
  <c r="BL179" i="18" s="1"/>
  <c r="BS179" i="18"/>
  <c r="BE179" i="18" s="1"/>
  <c r="CB178" i="18"/>
  <c r="CA178" i="18"/>
  <c r="BM178" i="18" s="1"/>
  <c r="BT178" i="18"/>
  <c r="BF178" i="18" s="1"/>
  <c r="CC177" i="18"/>
  <c r="BV177" i="18"/>
  <c r="BH177" i="18" s="1"/>
  <c r="BU177" i="18"/>
  <c r="BG177" i="18" s="1"/>
  <c r="CD176" i="18"/>
  <c r="BW176" i="18"/>
  <c r="BI176" i="18" s="1"/>
  <c r="BY176" i="18"/>
  <c r="BK176" i="18" s="1"/>
  <c r="BR176" i="18"/>
  <c r="BD176" i="18" s="1"/>
  <c r="BX175" i="18"/>
  <c r="BJ175" i="18" s="1"/>
  <c r="BZ175" i="18"/>
  <c r="BL175" i="18" s="1"/>
  <c r="BS175" i="18"/>
  <c r="BE175" i="18" s="1"/>
  <c r="CB174" i="18"/>
  <c r="CA174" i="18"/>
  <c r="BM174" i="18" s="1"/>
  <c r="BT174" i="18"/>
  <c r="BF174" i="18" s="1"/>
  <c r="CC173" i="18"/>
  <c r="BV173" i="18"/>
  <c r="BH173" i="18" s="1"/>
  <c r="BU173" i="18"/>
  <c r="BG173" i="18" s="1"/>
  <c r="CD172" i="18"/>
  <c r="BW172" i="18"/>
  <c r="BI172" i="18" s="1"/>
  <c r="BY172" i="18"/>
  <c r="BK172" i="18" s="1"/>
  <c r="BR172" i="18"/>
  <c r="BD172" i="18" s="1"/>
  <c r="BX171" i="18"/>
  <c r="BJ171" i="18" s="1"/>
  <c r="BZ171" i="18"/>
  <c r="BL171" i="18" s="1"/>
  <c r="BS171" i="18"/>
  <c r="BE171" i="18" s="1"/>
  <c r="CB170" i="18"/>
  <c r="CA170" i="18"/>
  <c r="BM170" i="18" s="1"/>
  <c r="BT170" i="18"/>
  <c r="BF170" i="18" s="1"/>
  <c r="CC169" i="18"/>
  <c r="BV169" i="18"/>
  <c r="BH169" i="18" s="1"/>
  <c r="BU169" i="18"/>
  <c r="BG169" i="18" s="1"/>
  <c r="CD168" i="18"/>
  <c r="BW168" i="18"/>
  <c r="BI168" i="18" s="1"/>
  <c r="BY168" i="18"/>
  <c r="BK168" i="18" s="1"/>
  <c r="BR168" i="18"/>
  <c r="BD168" i="18" s="1"/>
  <c r="BX167" i="18"/>
  <c r="BJ167" i="18" s="1"/>
  <c r="BZ167" i="18"/>
  <c r="BL167" i="18" s="1"/>
  <c r="BS167" i="18"/>
  <c r="BE167" i="18" s="1"/>
  <c r="CB166" i="18"/>
  <c r="CA166" i="18"/>
  <c r="BM166" i="18" s="1"/>
  <c r="BT166" i="18"/>
  <c r="BF166" i="18" s="1"/>
  <c r="CC157" i="18"/>
  <c r="BV157" i="18"/>
  <c r="BH157" i="18" s="1"/>
  <c r="BU157" i="18"/>
  <c r="BG157" i="18" s="1"/>
  <c r="CD156" i="18"/>
  <c r="BW156" i="18"/>
  <c r="BI156" i="18" s="1"/>
  <c r="BY156" i="18"/>
  <c r="BK156" i="18" s="1"/>
  <c r="BR156" i="18"/>
  <c r="BD156" i="18" s="1"/>
  <c r="BX155" i="18"/>
  <c r="BJ155" i="18" s="1"/>
  <c r="BZ155" i="18"/>
  <c r="BL155" i="18" s="1"/>
  <c r="BS155" i="18"/>
  <c r="BE155" i="18" s="1"/>
  <c r="CB154" i="18"/>
  <c r="CA154" i="18"/>
  <c r="BM154" i="18" s="1"/>
  <c r="BT154" i="18"/>
  <c r="BF154" i="18" s="1"/>
  <c r="CC153" i="18"/>
  <c r="BV153" i="18"/>
  <c r="BH153" i="18" s="1"/>
  <c r="BU153" i="18"/>
  <c r="BG153" i="18" s="1"/>
  <c r="CD152" i="18"/>
  <c r="BW152" i="18"/>
  <c r="BI152" i="18" s="1"/>
  <c r="BY152" i="18"/>
  <c r="BK152" i="18" s="1"/>
  <c r="BR152" i="18"/>
  <c r="BD152" i="18" s="1"/>
  <c r="BX151" i="18"/>
  <c r="BJ151" i="18" s="1"/>
  <c r="BZ151" i="18"/>
  <c r="BL151" i="18" s="1"/>
  <c r="BS151" i="18"/>
  <c r="BE151" i="18" s="1"/>
  <c r="CB150" i="18"/>
  <c r="CA150" i="18"/>
  <c r="BM150" i="18" s="1"/>
  <c r="BT150" i="18"/>
  <c r="BF150" i="18" s="1"/>
  <c r="CC149" i="18"/>
  <c r="BV149" i="18"/>
  <c r="BH149" i="18" s="1"/>
  <c r="BU149" i="18"/>
  <c r="BG149" i="18" s="1"/>
  <c r="CD148" i="18"/>
  <c r="BW148" i="18"/>
  <c r="BI148" i="18" s="1"/>
  <c r="BY148" i="18"/>
  <c r="BK148" i="18" s="1"/>
  <c r="BR148" i="18"/>
  <c r="BD148" i="18" s="1"/>
  <c r="BX147" i="18"/>
  <c r="BJ147" i="18" s="1"/>
  <c r="BZ147" i="18"/>
  <c r="BL147" i="18" s="1"/>
  <c r="BP117" i="18"/>
  <c r="BP81" i="18"/>
  <c r="BQ70" i="18"/>
  <c r="C70" i="18" s="1"/>
  <c r="BO60" i="18"/>
  <c r="B60" i="18" s="1"/>
  <c r="BP49" i="18"/>
  <c r="BQ38" i="18"/>
  <c r="C38" i="18" s="1"/>
  <c r="BO27" i="18"/>
  <c r="B27" i="18" s="1"/>
  <c r="BP16" i="18"/>
  <c r="BT63" i="18"/>
  <c r="BF63" i="18" s="1"/>
  <c r="CD192" i="18"/>
  <c r="BT192" i="18"/>
  <c r="BF192" i="18" s="1"/>
  <c r="BV191" i="18"/>
  <c r="BH191" i="18" s="1"/>
  <c r="CD190" i="18"/>
  <c r="BY190" i="18"/>
  <c r="BK190" i="18" s="1"/>
  <c r="BX189" i="18"/>
  <c r="BJ189" i="18" s="1"/>
  <c r="BS189" i="18"/>
  <c r="BE189" i="18" s="1"/>
  <c r="CA188" i="18"/>
  <c r="BM188" i="18" s="1"/>
  <c r="CC187" i="18"/>
  <c r="BU187" i="18"/>
  <c r="BG187" i="18" s="1"/>
  <c r="BW186" i="18"/>
  <c r="BI186" i="18" s="1"/>
  <c r="BR186" i="18"/>
  <c r="BD186" i="18" s="1"/>
  <c r="BZ185" i="18"/>
  <c r="BL185" i="18" s="1"/>
  <c r="CB184" i="18"/>
  <c r="BT184" i="18"/>
  <c r="BF184" i="18" s="1"/>
  <c r="BV183" i="18"/>
  <c r="BH183" i="18" s="1"/>
  <c r="CD182" i="18"/>
  <c r="BY182" i="18"/>
  <c r="BK182" i="18" s="1"/>
  <c r="BX181" i="18"/>
  <c r="BJ181" i="18" s="1"/>
  <c r="BS181" i="18"/>
  <c r="BE181" i="18" s="1"/>
  <c r="CA180" i="18"/>
  <c r="BM180" i="18" s="1"/>
  <c r="CC179" i="18"/>
  <c r="BU179" i="18"/>
  <c r="BG179" i="18" s="1"/>
  <c r="BW178" i="18"/>
  <c r="BI178" i="18" s="1"/>
  <c r="BR178" i="18"/>
  <c r="BD178" i="18" s="1"/>
  <c r="BZ177" i="18"/>
  <c r="BL177" i="18" s="1"/>
  <c r="CB176" i="18"/>
  <c r="BT176" i="18"/>
  <c r="BF176" i="18" s="1"/>
  <c r="BV175" i="18"/>
  <c r="BH175" i="18" s="1"/>
  <c r="CD174" i="18"/>
  <c r="BY174" i="18"/>
  <c r="BK174" i="18" s="1"/>
  <c r="BX173" i="18"/>
  <c r="BJ173" i="18" s="1"/>
  <c r="BS173" i="18"/>
  <c r="BE173" i="18" s="1"/>
  <c r="CA172" i="18"/>
  <c r="BM172" i="18" s="1"/>
  <c r="CC171" i="18"/>
  <c r="BU171" i="18"/>
  <c r="BG171" i="18" s="1"/>
  <c r="BW170" i="18"/>
  <c r="BI170" i="18" s="1"/>
  <c r="BR170" i="18"/>
  <c r="BD170" i="18" s="1"/>
  <c r="BZ169" i="18"/>
  <c r="BL169" i="18" s="1"/>
  <c r="CB168" i="18"/>
  <c r="BT168" i="18"/>
  <c r="BF168" i="18" s="1"/>
  <c r="BV167" i="18"/>
  <c r="BH167" i="18" s="1"/>
  <c r="CD166" i="18"/>
  <c r="BY166" i="18"/>
  <c r="BK166" i="18" s="1"/>
  <c r="BX157" i="18"/>
  <c r="BJ157" i="18" s="1"/>
  <c r="BS157" i="18"/>
  <c r="BE157" i="18" s="1"/>
  <c r="CA156" i="18"/>
  <c r="BM156" i="18" s="1"/>
  <c r="CC155" i="18"/>
  <c r="BU155" i="18"/>
  <c r="BG155" i="18" s="1"/>
  <c r="BW154" i="18"/>
  <c r="BI154" i="18" s="1"/>
  <c r="BR154" i="18"/>
  <c r="BD154" i="18" s="1"/>
  <c r="BZ153" i="18"/>
  <c r="BL153" i="18" s="1"/>
  <c r="CB152" i="18"/>
  <c r="BT152" i="18"/>
  <c r="BF152" i="18" s="1"/>
  <c r="BV151" i="18"/>
  <c r="BH151" i="18" s="1"/>
  <c r="CD150" i="18"/>
  <c r="BY150" i="18"/>
  <c r="BK150" i="18" s="1"/>
  <c r="BX149" i="18"/>
  <c r="BJ149" i="18" s="1"/>
  <c r="BS149" i="18"/>
  <c r="BE149" i="18" s="1"/>
  <c r="CA148" i="18"/>
  <c r="BM148" i="18" s="1"/>
  <c r="CC147" i="18"/>
  <c r="BU147" i="18"/>
  <c r="BG147" i="18" s="1"/>
  <c r="CC146" i="18"/>
  <c r="BV146" i="18"/>
  <c r="BH146" i="18" s="1"/>
  <c r="BU146" i="18"/>
  <c r="BG146" i="18" s="1"/>
  <c r="CD145" i="18"/>
  <c r="BW145" i="18"/>
  <c r="BI145" i="18" s="1"/>
  <c r="BY145" i="18"/>
  <c r="BK145" i="18" s="1"/>
  <c r="BR145" i="18"/>
  <c r="BD145" i="18" s="1"/>
  <c r="BX144" i="18"/>
  <c r="BJ144" i="18" s="1"/>
  <c r="BZ144" i="18"/>
  <c r="BL144" i="18" s="1"/>
  <c r="BS144" i="18"/>
  <c r="BE144" i="18" s="1"/>
  <c r="CB143" i="18"/>
  <c r="CA143" i="18"/>
  <c r="BM143" i="18" s="1"/>
  <c r="BT143" i="18"/>
  <c r="BF143" i="18" s="1"/>
  <c r="CC142" i="18"/>
  <c r="BV142" i="18"/>
  <c r="BH142" i="18" s="1"/>
  <c r="BU142" i="18"/>
  <c r="BG142" i="18" s="1"/>
  <c r="CD141" i="18"/>
  <c r="BW141" i="18"/>
  <c r="BI141" i="18" s="1"/>
  <c r="BY141" i="18"/>
  <c r="BK141" i="18" s="1"/>
  <c r="BR141" i="18"/>
  <c r="BD141" i="18" s="1"/>
  <c r="BX140" i="18"/>
  <c r="BJ140" i="18" s="1"/>
  <c r="BZ140" i="18"/>
  <c r="BL140" i="18" s="1"/>
  <c r="BS140" i="18"/>
  <c r="BE140" i="18" s="1"/>
  <c r="CB139" i="18"/>
  <c r="CA139" i="18"/>
  <c r="BM139" i="18" s="1"/>
  <c r="BT139" i="18"/>
  <c r="BF139" i="18" s="1"/>
  <c r="CC138" i="18"/>
  <c r="BV138" i="18"/>
  <c r="BH138" i="18" s="1"/>
  <c r="BU138" i="18"/>
  <c r="BG138" i="18" s="1"/>
  <c r="CD137" i="18"/>
  <c r="BW137" i="18"/>
  <c r="BI137" i="18" s="1"/>
  <c r="BY137" i="18"/>
  <c r="BK137" i="18" s="1"/>
  <c r="BR137" i="18"/>
  <c r="BD137" i="18" s="1"/>
  <c r="BX136" i="18"/>
  <c r="BJ136" i="18" s="1"/>
  <c r="BZ136" i="18"/>
  <c r="BL136" i="18" s="1"/>
  <c r="BS136" i="18"/>
  <c r="BE136" i="18" s="1"/>
  <c r="CB135" i="18"/>
  <c r="CA135" i="18"/>
  <c r="BM135" i="18" s="1"/>
  <c r="BT135" i="18"/>
  <c r="BF135" i="18" s="1"/>
  <c r="CC134" i="18"/>
  <c r="BV134" i="18"/>
  <c r="BH134" i="18" s="1"/>
  <c r="BU134" i="18"/>
  <c r="BG134" i="18" s="1"/>
  <c r="CD133" i="18"/>
  <c r="BW133" i="18"/>
  <c r="BI133" i="18" s="1"/>
  <c r="BY133" i="18"/>
  <c r="BK133" i="18" s="1"/>
  <c r="BR133" i="18"/>
  <c r="BD133" i="18" s="1"/>
  <c r="BX132" i="18"/>
  <c r="BJ132" i="18" s="1"/>
  <c r="BZ132" i="18"/>
  <c r="BL132" i="18" s="1"/>
  <c r="BS132" i="18"/>
  <c r="BE132" i="18" s="1"/>
  <c r="CB131" i="18"/>
  <c r="CA131" i="18"/>
  <c r="BM131" i="18" s="1"/>
  <c r="BT131" i="18"/>
  <c r="BF131" i="18" s="1"/>
  <c r="CC130" i="18"/>
  <c r="BV130" i="18"/>
  <c r="BH130" i="18" s="1"/>
  <c r="BU130" i="18"/>
  <c r="BG130" i="18" s="1"/>
  <c r="CD129" i="18"/>
  <c r="BW129" i="18"/>
  <c r="BI129" i="18" s="1"/>
  <c r="BY129" i="18"/>
  <c r="BK129" i="18" s="1"/>
  <c r="BR129" i="18"/>
  <c r="BD129" i="18" s="1"/>
  <c r="BX128" i="18"/>
  <c r="BJ128" i="18" s="1"/>
  <c r="BZ128" i="18"/>
  <c r="BL128" i="18" s="1"/>
  <c r="BS128" i="18"/>
  <c r="BE128" i="18" s="1"/>
  <c r="CB127" i="18"/>
  <c r="CA127" i="18"/>
  <c r="BM127" i="18" s="1"/>
  <c r="BT127" i="18"/>
  <c r="BF127" i="18" s="1"/>
  <c r="CC126" i="18"/>
  <c r="BV126" i="18"/>
  <c r="BH126" i="18" s="1"/>
  <c r="BU126" i="18"/>
  <c r="BG126" i="18" s="1"/>
  <c r="CD125" i="18"/>
  <c r="BW125" i="18"/>
  <c r="BI125" i="18" s="1"/>
  <c r="BY125" i="18"/>
  <c r="BK125" i="18" s="1"/>
  <c r="BR125" i="18"/>
  <c r="BD125" i="18" s="1"/>
  <c r="BX124" i="18"/>
  <c r="BJ124" i="18" s="1"/>
  <c r="BZ124" i="18"/>
  <c r="BL124" i="18" s="1"/>
  <c r="BS124" i="18"/>
  <c r="BE124" i="18" s="1"/>
  <c r="CB123" i="18"/>
  <c r="CA123" i="18"/>
  <c r="BM123" i="18" s="1"/>
  <c r="BT123" i="18"/>
  <c r="BF123" i="18" s="1"/>
  <c r="CC122" i="18"/>
  <c r="BV122" i="18"/>
  <c r="BH122" i="18" s="1"/>
  <c r="BU122" i="18"/>
  <c r="BG122" i="18" s="1"/>
  <c r="CD121" i="18"/>
  <c r="BW121" i="18"/>
  <c r="BI121" i="18" s="1"/>
  <c r="BY121" i="18"/>
  <c r="BK121" i="18" s="1"/>
  <c r="BR121" i="18"/>
  <c r="BD121" i="18" s="1"/>
  <c r="BQ186" i="18"/>
  <c r="C186" i="18" s="1"/>
  <c r="BO144" i="18"/>
  <c r="B144" i="18" s="1"/>
  <c r="BP101" i="18"/>
  <c r="BP77" i="18"/>
  <c r="BQ66" i="18"/>
  <c r="C66" i="18" s="1"/>
  <c r="BO56" i="18"/>
  <c r="B56" i="18" s="1"/>
  <c r="BP45" i="18"/>
  <c r="BQ34" i="18"/>
  <c r="C34" i="18" s="1"/>
  <c r="BO23" i="18"/>
  <c r="B23" i="18" s="1"/>
  <c r="BP12" i="18"/>
  <c r="BU194" i="18"/>
  <c r="BG194" i="18" s="1"/>
  <c r="BV192" i="18"/>
  <c r="BH192" i="18" s="1"/>
  <c r="CD191" i="18"/>
  <c r="BY191" i="18"/>
  <c r="BK191" i="18" s="1"/>
  <c r="BX190" i="18"/>
  <c r="BJ190" i="18" s="1"/>
  <c r="BS190" i="18"/>
  <c r="BE190" i="18" s="1"/>
  <c r="CA189" i="18"/>
  <c r="BM189" i="18" s="1"/>
  <c r="CC188" i="18"/>
  <c r="BU188" i="18"/>
  <c r="BG188" i="18" s="1"/>
  <c r="BW187" i="18"/>
  <c r="BI187" i="18" s="1"/>
  <c r="BR187" i="18"/>
  <c r="BD187" i="18" s="1"/>
  <c r="BZ186" i="18"/>
  <c r="BL186" i="18" s="1"/>
  <c r="CB185" i="18"/>
  <c r="BT185" i="18"/>
  <c r="BF185" i="18" s="1"/>
  <c r="BV184" i="18"/>
  <c r="BH184" i="18" s="1"/>
  <c r="CD183" i="18"/>
  <c r="BY183" i="18"/>
  <c r="BK183" i="18" s="1"/>
  <c r="BX182" i="18"/>
  <c r="BJ182" i="18" s="1"/>
  <c r="BS182" i="18"/>
  <c r="BE182" i="18" s="1"/>
  <c r="CA181" i="18"/>
  <c r="BM181" i="18" s="1"/>
  <c r="CC180" i="18"/>
  <c r="BU180" i="18"/>
  <c r="BG180" i="18" s="1"/>
  <c r="BW179" i="18"/>
  <c r="BI179" i="18" s="1"/>
  <c r="BR179" i="18"/>
  <c r="BD179" i="18" s="1"/>
  <c r="BZ178" i="18"/>
  <c r="BL178" i="18" s="1"/>
  <c r="CB177" i="18"/>
  <c r="BT177" i="18"/>
  <c r="BF177" i="18" s="1"/>
  <c r="BV176" i="18"/>
  <c r="BH176" i="18" s="1"/>
  <c r="CD175" i="18"/>
  <c r="BY175" i="18"/>
  <c r="BK175" i="18" s="1"/>
  <c r="BX174" i="18"/>
  <c r="BJ174" i="18" s="1"/>
  <c r="BS174" i="18"/>
  <c r="BE174" i="18" s="1"/>
  <c r="CA173" i="18"/>
  <c r="BM173" i="18" s="1"/>
  <c r="CC172" i="18"/>
  <c r="BU172" i="18"/>
  <c r="BG172" i="18" s="1"/>
  <c r="BW171" i="18"/>
  <c r="BI171" i="18" s="1"/>
  <c r="BR171" i="18"/>
  <c r="BD171" i="18" s="1"/>
  <c r="BZ170" i="18"/>
  <c r="BL170" i="18" s="1"/>
  <c r="CB169" i="18"/>
  <c r="BT169" i="18"/>
  <c r="BF169" i="18" s="1"/>
  <c r="BV168" i="18"/>
  <c r="BH168" i="18" s="1"/>
  <c r="CD167" i="18"/>
  <c r="BY167" i="18"/>
  <c r="BK167" i="18" s="1"/>
  <c r="BX166" i="18"/>
  <c r="BJ166" i="18" s="1"/>
  <c r="BS166" i="18"/>
  <c r="BE166" i="18" s="1"/>
  <c r="CA157" i="18"/>
  <c r="BM157" i="18" s="1"/>
  <c r="CC156" i="18"/>
  <c r="BU156" i="18"/>
  <c r="BG156" i="18" s="1"/>
  <c r="BW155" i="18"/>
  <c r="BI155" i="18" s="1"/>
  <c r="BR155" i="18"/>
  <c r="BD155" i="18" s="1"/>
  <c r="BZ154" i="18"/>
  <c r="BL154" i="18" s="1"/>
  <c r="CB153" i="18"/>
  <c r="BT153" i="18"/>
  <c r="BF153" i="18" s="1"/>
  <c r="BV152" i="18"/>
  <c r="BH152" i="18" s="1"/>
  <c r="CD151" i="18"/>
  <c r="BY151" i="18"/>
  <c r="BK151" i="18" s="1"/>
  <c r="BX150" i="18"/>
  <c r="BJ150" i="18" s="1"/>
  <c r="BS150" i="18"/>
  <c r="BE150" i="18" s="1"/>
  <c r="CA149" i="18"/>
  <c r="BM149" i="18" s="1"/>
  <c r="CC148" i="18"/>
  <c r="BU148" i="18"/>
  <c r="BG148" i="18" s="1"/>
  <c r="BW147" i="18"/>
  <c r="BI147" i="18" s="1"/>
  <c r="BS147" i="18"/>
  <c r="BE147" i="18" s="1"/>
  <c r="CB146" i="18"/>
  <c r="CA146" i="18"/>
  <c r="BM146" i="18" s="1"/>
  <c r="BT146" i="18"/>
  <c r="BF146" i="18" s="1"/>
  <c r="CC145" i="18"/>
  <c r="BV145" i="18"/>
  <c r="BH145" i="18" s="1"/>
  <c r="BU145" i="18"/>
  <c r="BG145" i="18" s="1"/>
  <c r="CD144" i="18"/>
  <c r="BW144" i="18"/>
  <c r="BI144" i="18" s="1"/>
  <c r="BY144" i="18"/>
  <c r="BK144" i="18" s="1"/>
  <c r="BR144" i="18"/>
  <c r="BD144" i="18" s="1"/>
  <c r="BX143" i="18"/>
  <c r="BJ143" i="18" s="1"/>
  <c r="BZ143" i="18"/>
  <c r="BL143" i="18" s="1"/>
  <c r="BS143" i="18"/>
  <c r="BE143" i="18" s="1"/>
  <c r="CB142" i="18"/>
  <c r="CA142" i="18"/>
  <c r="BM142" i="18" s="1"/>
  <c r="BT142" i="18"/>
  <c r="BF142" i="18" s="1"/>
  <c r="CC141" i="18"/>
  <c r="BV141" i="18"/>
  <c r="BH141" i="18" s="1"/>
  <c r="BU141" i="18"/>
  <c r="BG141" i="18" s="1"/>
  <c r="CD140" i="18"/>
  <c r="BW140" i="18"/>
  <c r="BI140" i="18" s="1"/>
  <c r="BY140" i="18"/>
  <c r="BK140" i="18" s="1"/>
  <c r="BR140" i="18"/>
  <c r="BD140" i="18" s="1"/>
  <c r="BX139" i="18"/>
  <c r="BJ139" i="18" s="1"/>
  <c r="BZ139" i="18"/>
  <c r="BL139" i="18" s="1"/>
  <c r="BS139" i="18"/>
  <c r="BE139" i="18" s="1"/>
  <c r="CB138" i="18"/>
  <c r="CA138" i="18"/>
  <c r="BM138" i="18" s="1"/>
  <c r="BT138" i="18"/>
  <c r="BF138" i="18" s="1"/>
  <c r="CC137" i="18"/>
  <c r="BV137" i="18"/>
  <c r="BH137" i="18" s="1"/>
  <c r="BU137" i="18"/>
  <c r="BG137" i="18" s="1"/>
  <c r="CD136" i="18"/>
  <c r="BW136" i="18"/>
  <c r="BI136" i="18" s="1"/>
  <c r="BY136" i="18"/>
  <c r="BK136" i="18" s="1"/>
  <c r="BR136" i="18"/>
  <c r="BD136" i="18" s="1"/>
  <c r="BX135" i="18"/>
  <c r="BJ135" i="18" s="1"/>
  <c r="BZ135" i="18"/>
  <c r="BL135" i="18" s="1"/>
  <c r="BS135" i="18"/>
  <c r="BE135" i="18" s="1"/>
  <c r="CB134" i="18"/>
  <c r="CA134" i="18"/>
  <c r="BM134" i="18" s="1"/>
  <c r="BT134" i="18"/>
  <c r="BF134" i="18" s="1"/>
  <c r="CC133" i="18"/>
  <c r="BV133" i="18"/>
  <c r="BH133" i="18" s="1"/>
  <c r="BU133" i="18"/>
  <c r="BG133" i="18" s="1"/>
  <c r="CD132" i="18"/>
  <c r="BW132" i="18"/>
  <c r="BI132" i="18" s="1"/>
  <c r="BY132" i="18"/>
  <c r="BK132" i="18" s="1"/>
  <c r="BR132" i="18"/>
  <c r="BD132" i="18" s="1"/>
  <c r="BX131" i="18"/>
  <c r="BJ131" i="18" s="1"/>
  <c r="BZ131" i="18"/>
  <c r="BL131" i="18" s="1"/>
  <c r="BS131" i="18"/>
  <c r="BE131" i="18" s="1"/>
  <c r="CB130" i="18"/>
  <c r="CA130" i="18"/>
  <c r="BM130" i="18" s="1"/>
  <c r="BT130" i="18"/>
  <c r="BF130" i="18" s="1"/>
  <c r="CC129" i="18"/>
  <c r="BV129" i="18"/>
  <c r="BH129" i="18" s="1"/>
  <c r="BU129" i="18"/>
  <c r="BG129" i="18" s="1"/>
  <c r="BP181" i="18"/>
  <c r="BQ138" i="18"/>
  <c r="C138" i="18" s="1"/>
  <c r="BO96" i="18"/>
  <c r="B96" i="18" s="1"/>
  <c r="BO76" i="18"/>
  <c r="B76" i="18" s="1"/>
  <c r="BP65" i="18"/>
  <c r="BQ54" i="18"/>
  <c r="C54" i="18" s="1"/>
  <c r="BO44" i="18"/>
  <c r="B44" i="18" s="1"/>
  <c r="BP33" i="18"/>
  <c r="BQ21" i="18"/>
  <c r="C21" i="18" s="1"/>
  <c r="BO11" i="18"/>
  <c r="B11" i="18" s="1"/>
  <c r="CD193" i="18"/>
  <c r="CA192" i="18"/>
  <c r="BM192" i="18" s="1"/>
  <c r="CC191" i="18"/>
  <c r="BU191" i="18"/>
  <c r="BG191" i="18" s="1"/>
  <c r="BW190" i="18"/>
  <c r="BI190" i="18" s="1"/>
  <c r="BR190" i="18"/>
  <c r="BD190" i="18" s="1"/>
  <c r="BZ189" i="18"/>
  <c r="BL189" i="18" s="1"/>
  <c r="CB188" i="18"/>
  <c r="BT188" i="18"/>
  <c r="BF188" i="18" s="1"/>
  <c r="BV187" i="18"/>
  <c r="BH187" i="18" s="1"/>
  <c r="CD186" i="18"/>
  <c r="BY186" i="18"/>
  <c r="BK186" i="18" s="1"/>
  <c r="BX185" i="18"/>
  <c r="BJ185" i="18" s="1"/>
  <c r="BS185" i="18"/>
  <c r="BE185" i="18" s="1"/>
  <c r="CA184" i="18"/>
  <c r="BM184" i="18" s="1"/>
  <c r="CC183" i="18"/>
  <c r="BU183" i="18"/>
  <c r="BG183" i="18" s="1"/>
  <c r="BW182" i="18"/>
  <c r="BI182" i="18" s="1"/>
  <c r="BR182" i="18"/>
  <c r="BD182" i="18" s="1"/>
  <c r="BZ181" i="18"/>
  <c r="BL181" i="18" s="1"/>
  <c r="CB180" i="18"/>
  <c r="BT180" i="18"/>
  <c r="BF180" i="18" s="1"/>
  <c r="BV179" i="18"/>
  <c r="BH179" i="18" s="1"/>
  <c r="CD178" i="18"/>
  <c r="BY178" i="18"/>
  <c r="BK178" i="18" s="1"/>
  <c r="BX177" i="18"/>
  <c r="BJ177" i="18" s="1"/>
  <c r="BS177" i="18"/>
  <c r="BE177" i="18" s="1"/>
  <c r="CA176" i="18"/>
  <c r="BM176" i="18" s="1"/>
  <c r="CC175" i="18"/>
  <c r="BU175" i="18"/>
  <c r="BG175" i="18" s="1"/>
  <c r="BW174" i="18"/>
  <c r="BI174" i="18" s="1"/>
  <c r="BR174" i="18"/>
  <c r="BD174" i="18" s="1"/>
  <c r="BZ173" i="18"/>
  <c r="BL173" i="18" s="1"/>
  <c r="CB172" i="18"/>
  <c r="BT172" i="18"/>
  <c r="BF172" i="18" s="1"/>
  <c r="BV171" i="18"/>
  <c r="BH171" i="18" s="1"/>
  <c r="CD170" i="18"/>
  <c r="BY170" i="18"/>
  <c r="BK170" i="18" s="1"/>
  <c r="BX169" i="18"/>
  <c r="BJ169" i="18" s="1"/>
  <c r="BS169" i="18"/>
  <c r="BE169" i="18" s="1"/>
  <c r="CA168" i="18"/>
  <c r="BM168" i="18" s="1"/>
  <c r="CC167" i="18"/>
  <c r="BU167" i="18"/>
  <c r="BG167" i="18" s="1"/>
  <c r="BW166" i="18"/>
  <c r="BI166" i="18" s="1"/>
  <c r="BR166" i="18"/>
  <c r="BD166" i="18" s="1"/>
  <c r="BZ157" i="18"/>
  <c r="BL157" i="18" s="1"/>
  <c r="CB156" i="18"/>
  <c r="BT156" i="18"/>
  <c r="BF156" i="18" s="1"/>
  <c r="BV155" i="18"/>
  <c r="BH155" i="18" s="1"/>
  <c r="CD154" i="18"/>
  <c r="BY154" i="18"/>
  <c r="BK154" i="18" s="1"/>
  <c r="BX153" i="18"/>
  <c r="BJ153" i="18" s="1"/>
  <c r="BS153" i="18"/>
  <c r="BE153" i="18" s="1"/>
  <c r="CA152" i="18"/>
  <c r="BM152" i="18" s="1"/>
  <c r="CC151" i="18"/>
  <c r="BU151" i="18"/>
  <c r="BG151" i="18" s="1"/>
  <c r="BW150" i="18"/>
  <c r="BI150" i="18" s="1"/>
  <c r="BR150" i="18"/>
  <c r="BD150" i="18" s="1"/>
  <c r="BZ149" i="18"/>
  <c r="BL149" i="18" s="1"/>
  <c r="CB148" i="18"/>
  <c r="BT148" i="18"/>
  <c r="BF148" i="18" s="1"/>
  <c r="BV147" i="18"/>
  <c r="BH147" i="18" s="1"/>
  <c r="BR147" i="18"/>
  <c r="BD147" i="18" s="1"/>
  <c r="BX146" i="18"/>
  <c r="BJ146" i="18" s="1"/>
  <c r="BZ146" i="18"/>
  <c r="BL146" i="18" s="1"/>
  <c r="BS146" i="18"/>
  <c r="BE146" i="18" s="1"/>
  <c r="CB145" i="18"/>
  <c r="CA145" i="18"/>
  <c r="BM145" i="18" s="1"/>
  <c r="BT145" i="18"/>
  <c r="BF145" i="18" s="1"/>
  <c r="CC144" i="18"/>
  <c r="BV144" i="18"/>
  <c r="BH144" i="18" s="1"/>
  <c r="BU144" i="18"/>
  <c r="BG144" i="18" s="1"/>
  <c r="CD143" i="18"/>
  <c r="BW143" i="18"/>
  <c r="BI143" i="18" s="1"/>
  <c r="BY143" i="18"/>
  <c r="BK143" i="18" s="1"/>
  <c r="BR143" i="18"/>
  <c r="BD143" i="18" s="1"/>
  <c r="BX142" i="18"/>
  <c r="BJ142" i="18" s="1"/>
  <c r="BZ142" i="18"/>
  <c r="BL142" i="18" s="1"/>
  <c r="BS142" i="18"/>
  <c r="BE142" i="18" s="1"/>
  <c r="CB141" i="18"/>
  <c r="CA141" i="18"/>
  <c r="BM141" i="18" s="1"/>
  <c r="BT141" i="18"/>
  <c r="BF141" i="18" s="1"/>
  <c r="CC140" i="18"/>
  <c r="BV140" i="18"/>
  <c r="BH140" i="18" s="1"/>
  <c r="BU140" i="18"/>
  <c r="BG140" i="18" s="1"/>
  <c r="CD139" i="18"/>
  <c r="BW139" i="18"/>
  <c r="BI139" i="18" s="1"/>
  <c r="BY139" i="18"/>
  <c r="BK139" i="18" s="1"/>
  <c r="BR139" i="18"/>
  <c r="BD139" i="18" s="1"/>
  <c r="BX138" i="18"/>
  <c r="BJ138" i="18" s="1"/>
  <c r="BZ138" i="18"/>
  <c r="BL138" i="18" s="1"/>
  <c r="BS138" i="18"/>
  <c r="BE138" i="18" s="1"/>
  <c r="CB137" i="18"/>
  <c r="CA137" i="18"/>
  <c r="BM137" i="18" s="1"/>
  <c r="BT137" i="18"/>
  <c r="BF137" i="18" s="1"/>
  <c r="CC136" i="18"/>
  <c r="BV136" i="18"/>
  <c r="BH136" i="18" s="1"/>
  <c r="BU136" i="18"/>
  <c r="BG136" i="18" s="1"/>
  <c r="CD135" i="18"/>
  <c r="BW135" i="18"/>
  <c r="BI135" i="18" s="1"/>
  <c r="BY135" i="18"/>
  <c r="BK135" i="18" s="1"/>
  <c r="BR135" i="18"/>
  <c r="BD135" i="18" s="1"/>
  <c r="BX134" i="18"/>
  <c r="BJ134" i="18" s="1"/>
  <c r="BZ134" i="18"/>
  <c r="BL134" i="18" s="1"/>
  <c r="BS134" i="18"/>
  <c r="BE134" i="18" s="1"/>
  <c r="CB133" i="18"/>
  <c r="CA133" i="18"/>
  <c r="BM133" i="18" s="1"/>
  <c r="BT133" i="18"/>
  <c r="BF133" i="18" s="1"/>
  <c r="CC132" i="18"/>
  <c r="BV132" i="18"/>
  <c r="BH132" i="18" s="1"/>
  <c r="BU132" i="18"/>
  <c r="BG132" i="18" s="1"/>
  <c r="CD131" i="18"/>
  <c r="BW131" i="18"/>
  <c r="BI131" i="18" s="1"/>
  <c r="BY131" i="18"/>
  <c r="BK131" i="18" s="1"/>
  <c r="BR131" i="18"/>
  <c r="BD131" i="18" s="1"/>
  <c r="BX130" i="18"/>
  <c r="BJ130" i="18" s="1"/>
  <c r="BZ130" i="18"/>
  <c r="BL130" i="18" s="1"/>
  <c r="BS130" i="18"/>
  <c r="BE130" i="18" s="1"/>
  <c r="CB129" i="18"/>
  <c r="CA129" i="18"/>
  <c r="BM129" i="18" s="1"/>
  <c r="BT129" i="18"/>
  <c r="BF129" i="18" s="1"/>
  <c r="CC128" i="18"/>
  <c r="BV128" i="18"/>
  <c r="BH128" i="18" s="1"/>
  <c r="BU128" i="18"/>
  <c r="BG128" i="18" s="1"/>
  <c r="CD127" i="18"/>
  <c r="BW127" i="18"/>
  <c r="BI127" i="18" s="1"/>
  <c r="BY127" i="18"/>
  <c r="BK127" i="18" s="1"/>
  <c r="BR127" i="18"/>
  <c r="BD127" i="18" s="1"/>
  <c r="BX126" i="18"/>
  <c r="BJ126" i="18" s="1"/>
  <c r="BZ126" i="18"/>
  <c r="BL126" i="18" s="1"/>
  <c r="BS126" i="18"/>
  <c r="BE126" i="18" s="1"/>
  <c r="CB125" i="18"/>
  <c r="CA125" i="18"/>
  <c r="BM125" i="18" s="1"/>
  <c r="BT125" i="18"/>
  <c r="BF125" i="18" s="1"/>
  <c r="CC124" i="18"/>
  <c r="BV124" i="18"/>
  <c r="BH124" i="18" s="1"/>
  <c r="BU124" i="18"/>
  <c r="BG124" i="18" s="1"/>
  <c r="CD123" i="18"/>
  <c r="BW123" i="18"/>
  <c r="BI123" i="18" s="1"/>
  <c r="BY123" i="18"/>
  <c r="BK123" i="18" s="1"/>
  <c r="BR123" i="18"/>
  <c r="BD123" i="18" s="1"/>
  <c r="BX122" i="18"/>
  <c r="BJ122" i="18" s="1"/>
  <c r="BZ122" i="18"/>
  <c r="BL122" i="18" s="1"/>
  <c r="BS122" i="18"/>
  <c r="BE122" i="18" s="1"/>
  <c r="CB121" i="18"/>
  <c r="CA121" i="18"/>
  <c r="BM121" i="18" s="1"/>
  <c r="BT121" i="18"/>
  <c r="BF121" i="18" s="1"/>
  <c r="BO72" i="18"/>
  <c r="B72" i="18" s="1"/>
  <c r="BP28" i="18"/>
  <c r="BU192" i="18"/>
  <c r="BG192" i="18" s="1"/>
  <c r="CB189" i="18"/>
  <c r="BY187" i="18"/>
  <c r="BK187" i="18" s="1"/>
  <c r="CC184" i="18"/>
  <c r="BZ182" i="18"/>
  <c r="BL182" i="18" s="1"/>
  <c r="CD179" i="18"/>
  <c r="CA177" i="18"/>
  <c r="BM177" i="18" s="1"/>
  <c r="BR175" i="18"/>
  <c r="BD175" i="18" s="1"/>
  <c r="BV172" i="18"/>
  <c r="BH172" i="18" s="1"/>
  <c r="BS170" i="18"/>
  <c r="BE170" i="18" s="1"/>
  <c r="BW167" i="18"/>
  <c r="BI167" i="18" s="1"/>
  <c r="CB157" i="18"/>
  <c r="BY155" i="18"/>
  <c r="BK155" i="18" s="1"/>
  <c r="CC152" i="18"/>
  <c r="BZ150" i="18"/>
  <c r="BL150" i="18" s="1"/>
  <c r="CD147" i="18"/>
  <c r="BY146" i="18"/>
  <c r="BK146" i="18" s="1"/>
  <c r="BS145" i="18"/>
  <c r="BE145" i="18" s="1"/>
  <c r="CC143" i="18"/>
  <c r="BW142" i="18"/>
  <c r="BI142" i="18" s="1"/>
  <c r="BZ141" i="18"/>
  <c r="BL141" i="18" s="1"/>
  <c r="BT140" i="18"/>
  <c r="BF140" i="18" s="1"/>
  <c r="CD138" i="18"/>
  <c r="BX137" i="18"/>
  <c r="BJ137" i="18" s="1"/>
  <c r="CA136" i="18"/>
  <c r="BM136" i="18" s="1"/>
  <c r="BU135" i="18"/>
  <c r="BG135" i="18" s="1"/>
  <c r="BR134" i="18"/>
  <c r="BD134" i="18" s="1"/>
  <c r="CB132" i="18"/>
  <c r="BV131" i="18"/>
  <c r="BH131" i="18" s="1"/>
  <c r="BY130" i="18"/>
  <c r="BK130" i="18" s="1"/>
  <c r="BS129" i="18"/>
  <c r="BE129" i="18" s="1"/>
  <c r="CA128" i="18"/>
  <c r="BM128" i="18" s="1"/>
  <c r="CC127" i="18"/>
  <c r="BU127" i="18"/>
  <c r="BG127" i="18" s="1"/>
  <c r="BW126" i="18"/>
  <c r="BI126" i="18" s="1"/>
  <c r="BR126" i="18"/>
  <c r="BD126" i="18" s="1"/>
  <c r="BZ125" i="18"/>
  <c r="BL125" i="18" s="1"/>
  <c r="CB124" i="18"/>
  <c r="BT124" i="18"/>
  <c r="BF124" i="18" s="1"/>
  <c r="BV123" i="18"/>
  <c r="BH123" i="18" s="1"/>
  <c r="CD122" i="18"/>
  <c r="BY122" i="18"/>
  <c r="BK122" i="18" s="1"/>
  <c r="BX121" i="18"/>
  <c r="BJ121" i="18" s="1"/>
  <c r="BS121" i="18"/>
  <c r="BE121" i="18" s="1"/>
  <c r="BX120" i="18"/>
  <c r="BJ120" i="18" s="1"/>
  <c r="BZ120" i="18"/>
  <c r="BL120" i="18" s="1"/>
  <c r="BS120" i="18"/>
  <c r="BE120" i="18" s="1"/>
  <c r="CB119" i="18"/>
  <c r="CA119" i="18"/>
  <c r="BM119" i="18" s="1"/>
  <c r="BT119" i="18"/>
  <c r="BF119" i="18" s="1"/>
  <c r="CC118" i="18"/>
  <c r="BV118" i="18"/>
  <c r="BH118" i="18" s="1"/>
  <c r="BU118" i="18"/>
  <c r="BG118" i="18" s="1"/>
  <c r="CD117" i="18"/>
  <c r="BW117" i="18"/>
  <c r="BI117" i="18" s="1"/>
  <c r="BY117" i="18"/>
  <c r="BK117" i="18" s="1"/>
  <c r="BR117" i="18"/>
  <c r="BD117" i="18" s="1"/>
  <c r="BX116" i="18"/>
  <c r="BJ116" i="18" s="1"/>
  <c r="BZ116" i="18"/>
  <c r="BL116" i="18" s="1"/>
  <c r="BS116" i="18"/>
  <c r="BE116" i="18" s="1"/>
  <c r="CB115" i="18"/>
  <c r="CA115" i="18"/>
  <c r="BM115" i="18" s="1"/>
  <c r="BT115" i="18"/>
  <c r="BF115" i="18" s="1"/>
  <c r="CC114" i="18"/>
  <c r="BV114" i="18"/>
  <c r="BH114" i="18" s="1"/>
  <c r="BU114" i="18"/>
  <c r="BG114" i="18" s="1"/>
  <c r="CD113" i="18"/>
  <c r="BW113" i="18"/>
  <c r="BI113" i="18" s="1"/>
  <c r="BY113" i="18"/>
  <c r="BK113" i="18" s="1"/>
  <c r="BR113" i="18"/>
  <c r="BD113" i="18" s="1"/>
  <c r="BX112" i="18"/>
  <c r="BJ112" i="18" s="1"/>
  <c r="BZ112" i="18"/>
  <c r="BL112" i="18" s="1"/>
  <c r="BS112" i="18"/>
  <c r="BE112" i="18" s="1"/>
  <c r="CB111" i="18"/>
  <c r="CA111" i="18"/>
  <c r="BM111" i="18" s="1"/>
  <c r="BT111" i="18"/>
  <c r="BF111" i="18" s="1"/>
  <c r="CC110" i="18"/>
  <c r="BV110" i="18"/>
  <c r="BH110" i="18" s="1"/>
  <c r="BU110" i="18"/>
  <c r="BG110" i="18" s="1"/>
  <c r="CD109" i="18"/>
  <c r="BW109" i="18"/>
  <c r="BI109" i="18" s="1"/>
  <c r="BY109" i="18"/>
  <c r="BK109" i="18" s="1"/>
  <c r="BR109" i="18"/>
  <c r="BD109" i="18" s="1"/>
  <c r="BX108" i="18"/>
  <c r="BJ108" i="18" s="1"/>
  <c r="BZ108" i="18"/>
  <c r="BL108" i="18" s="1"/>
  <c r="BS108" i="18"/>
  <c r="BE108" i="18" s="1"/>
  <c r="CB107" i="18"/>
  <c r="CA107" i="18"/>
  <c r="BM107" i="18" s="1"/>
  <c r="BT107" i="18"/>
  <c r="BF107" i="18" s="1"/>
  <c r="CC106" i="18"/>
  <c r="BV106" i="18"/>
  <c r="BH106" i="18" s="1"/>
  <c r="BU106" i="18"/>
  <c r="BG106" i="18" s="1"/>
  <c r="CD105" i="18"/>
  <c r="BW105" i="18"/>
  <c r="BI105" i="18" s="1"/>
  <c r="BY105" i="18"/>
  <c r="BK105" i="18" s="1"/>
  <c r="BR105" i="18"/>
  <c r="BD105" i="18" s="1"/>
  <c r="BX104" i="18"/>
  <c r="BJ104" i="18" s="1"/>
  <c r="BZ104" i="18"/>
  <c r="BL104" i="18" s="1"/>
  <c r="BS104" i="18"/>
  <c r="BE104" i="18" s="1"/>
  <c r="CB103" i="18"/>
  <c r="CA103" i="18"/>
  <c r="BM103" i="18" s="1"/>
  <c r="BT103" i="18"/>
  <c r="BF103" i="18" s="1"/>
  <c r="CC102" i="18"/>
  <c r="BV102" i="18"/>
  <c r="BH102" i="18" s="1"/>
  <c r="BU102" i="18"/>
  <c r="BG102" i="18" s="1"/>
  <c r="CD101" i="18"/>
  <c r="BW101" i="18"/>
  <c r="BI101" i="18" s="1"/>
  <c r="BY101" i="18"/>
  <c r="BK101" i="18" s="1"/>
  <c r="BR101" i="18"/>
  <c r="BD101" i="18" s="1"/>
  <c r="BX100" i="18"/>
  <c r="BJ100" i="18" s="1"/>
  <c r="BZ100" i="18"/>
  <c r="BL100" i="18" s="1"/>
  <c r="BS100" i="18"/>
  <c r="BE100" i="18" s="1"/>
  <c r="CB99" i="18"/>
  <c r="CA99" i="18"/>
  <c r="BM99" i="18" s="1"/>
  <c r="BT99" i="18"/>
  <c r="BF99" i="18" s="1"/>
  <c r="CC98" i="18"/>
  <c r="BV98" i="18"/>
  <c r="BH98" i="18" s="1"/>
  <c r="BU98" i="18"/>
  <c r="BG98" i="18" s="1"/>
  <c r="CD97" i="18"/>
  <c r="BW97" i="18"/>
  <c r="BI97" i="18" s="1"/>
  <c r="BY97" i="18"/>
  <c r="BK97" i="18" s="1"/>
  <c r="BR97" i="18"/>
  <c r="BD97" i="18" s="1"/>
  <c r="BX96" i="18"/>
  <c r="BJ96" i="18" s="1"/>
  <c r="BZ96" i="18"/>
  <c r="BL96" i="18" s="1"/>
  <c r="BS96" i="18"/>
  <c r="BE96" i="18" s="1"/>
  <c r="CB95" i="18"/>
  <c r="CA95" i="18"/>
  <c r="BM95" i="18" s="1"/>
  <c r="BT95" i="18"/>
  <c r="BF95" i="18" s="1"/>
  <c r="CC94" i="18"/>
  <c r="BV94" i="18"/>
  <c r="BH94" i="18" s="1"/>
  <c r="BU94" i="18"/>
  <c r="BG94" i="18" s="1"/>
  <c r="CD93" i="18"/>
  <c r="BW93" i="18"/>
  <c r="BI93" i="18" s="1"/>
  <c r="BY93" i="18"/>
  <c r="BK93" i="18" s="1"/>
  <c r="BR93" i="18"/>
  <c r="BD93" i="18" s="1"/>
  <c r="BX92" i="18"/>
  <c r="BJ92" i="18" s="1"/>
  <c r="BZ92" i="18"/>
  <c r="BL92" i="18" s="1"/>
  <c r="BS92" i="18"/>
  <c r="BE92" i="18" s="1"/>
  <c r="CB91" i="18"/>
  <c r="CA91" i="18"/>
  <c r="BM91" i="18" s="1"/>
  <c r="BT91" i="18"/>
  <c r="BF91" i="18" s="1"/>
  <c r="CC90" i="18"/>
  <c r="BV90" i="18"/>
  <c r="BH90" i="18" s="1"/>
  <c r="BU90" i="18"/>
  <c r="BG90" i="18" s="1"/>
  <c r="CD89" i="18"/>
  <c r="BW89" i="18"/>
  <c r="BI89" i="18" s="1"/>
  <c r="BY89" i="18"/>
  <c r="BK89" i="18" s="1"/>
  <c r="BR89" i="18"/>
  <c r="BD89" i="18" s="1"/>
  <c r="BX88" i="18"/>
  <c r="BJ88" i="18" s="1"/>
  <c r="BZ88" i="18"/>
  <c r="BL88" i="18" s="1"/>
  <c r="BS88" i="18"/>
  <c r="BE88" i="18" s="1"/>
  <c r="CB87" i="18"/>
  <c r="CA87" i="18"/>
  <c r="BM87" i="18" s="1"/>
  <c r="BT87" i="18"/>
  <c r="BF87" i="18" s="1"/>
  <c r="CC86" i="18"/>
  <c r="BV86" i="18"/>
  <c r="BH86" i="18" s="1"/>
  <c r="BU86" i="18"/>
  <c r="BG86" i="18" s="1"/>
  <c r="CD85" i="18"/>
  <c r="BW85" i="18"/>
  <c r="BI85" i="18" s="1"/>
  <c r="BY85" i="18"/>
  <c r="BK85" i="18" s="1"/>
  <c r="BR85" i="18"/>
  <c r="BD85" i="18" s="1"/>
  <c r="BX84" i="18"/>
  <c r="BJ84" i="18" s="1"/>
  <c r="BZ84" i="18"/>
  <c r="BL84" i="18" s="1"/>
  <c r="BS84" i="18"/>
  <c r="BE84" i="18" s="1"/>
  <c r="CB83" i="18"/>
  <c r="BP61" i="18"/>
  <c r="BQ17" i="18"/>
  <c r="C17" i="18" s="1"/>
  <c r="BW191" i="18"/>
  <c r="BI191" i="18" s="1"/>
  <c r="BT189" i="18"/>
  <c r="BF189" i="18" s="1"/>
  <c r="BX186" i="18"/>
  <c r="BJ186" i="18" s="1"/>
  <c r="BU184" i="18"/>
  <c r="BG184" i="18" s="1"/>
  <c r="CB181" i="18"/>
  <c r="BY179" i="18"/>
  <c r="BK179" i="18" s="1"/>
  <c r="CC176" i="18"/>
  <c r="BZ174" i="18"/>
  <c r="BL174" i="18" s="1"/>
  <c r="CD171" i="18"/>
  <c r="CA169" i="18"/>
  <c r="BM169" i="18" s="1"/>
  <c r="BR167" i="18"/>
  <c r="BD167" i="18" s="1"/>
  <c r="BT157" i="18"/>
  <c r="BF157" i="18" s="1"/>
  <c r="BX154" i="18"/>
  <c r="BJ154" i="18" s="1"/>
  <c r="BU152" i="18"/>
  <c r="BG152" i="18" s="1"/>
  <c r="CB149" i="18"/>
  <c r="BY147" i="18"/>
  <c r="BK147" i="18" s="1"/>
  <c r="BR146" i="18"/>
  <c r="BD146" i="18" s="1"/>
  <c r="CB144" i="18"/>
  <c r="BV143" i="18"/>
  <c r="BH143" i="18" s="1"/>
  <c r="BY142" i="18"/>
  <c r="BK142" i="18" s="1"/>
  <c r="BS141" i="18"/>
  <c r="BE141" i="18" s="1"/>
  <c r="CC139" i="18"/>
  <c r="BW138" i="18"/>
  <c r="BI138" i="18" s="1"/>
  <c r="BZ137" i="18"/>
  <c r="BL137" i="18" s="1"/>
  <c r="BT136" i="18"/>
  <c r="BF136" i="18" s="1"/>
  <c r="CD134" i="18"/>
  <c r="BX133" i="18"/>
  <c r="BJ133" i="18" s="1"/>
  <c r="CA132" i="18"/>
  <c r="BM132" i="18" s="1"/>
  <c r="BU131" i="18"/>
  <c r="BG131" i="18" s="1"/>
  <c r="BR130" i="18"/>
  <c r="BD130" i="18" s="1"/>
  <c r="CD128" i="18"/>
  <c r="BY128" i="18"/>
  <c r="BK128" i="18" s="1"/>
  <c r="BX127" i="18"/>
  <c r="BJ127" i="18" s="1"/>
  <c r="BS127" i="18"/>
  <c r="BE127" i="18" s="1"/>
  <c r="CA126" i="18"/>
  <c r="BM126" i="18" s="1"/>
  <c r="CC125" i="18"/>
  <c r="BU125" i="18"/>
  <c r="BG125" i="18" s="1"/>
  <c r="BW124" i="18"/>
  <c r="BI124" i="18" s="1"/>
  <c r="BR124" i="18"/>
  <c r="BD124" i="18" s="1"/>
  <c r="BZ123" i="18"/>
  <c r="BL123" i="18" s="1"/>
  <c r="CB122" i="18"/>
  <c r="BT122" i="18"/>
  <c r="BF122" i="18" s="1"/>
  <c r="BV121" i="18"/>
  <c r="BH121" i="18" s="1"/>
  <c r="CD120" i="18"/>
  <c r="BW120" i="18"/>
  <c r="BI120" i="18" s="1"/>
  <c r="BY120" i="18"/>
  <c r="BK120" i="18" s="1"/>
  <c r="BR120" i="18"/>
  <c r="BD120" i="18" s="1"/>
  <c r="BX119" i="18"/>
  <c r="BJ119" i="18" s="1"/>
  <c r="BZ119" i="18"/>
  <c r="BL119" i="18" s="1"/>
  <c r="BS119" i="18"/>
  <c r="BE119" i="18" s="1"/>
  <c r="CB118" i="18"/>
  <c r="CA118" i="18"/>
  <c r="BM118" i="18" s="1"/>
  <c r="BT118" i="18"/>
  <c r="BF118" i="18" s="1"/>
  <c r="CC117" i="18"/>
  <c r="BV117" i="18"/>
  <c r="BH117" i="18" s="1"/>
  <c r="BU117" i="18"/>
  <c r="BG117" i="18" s="1"/>
  <c r="CD116" i="18"/>
  <c r="BW116" i="18"/>
  <c r="BI116" i="18" s="1"/>
  <c r="BY116" i="18"/>
  <c r="BK116" i="18" s="1"/>
  <c r="BR116" i="18"/>
  <c r="BD116" i="18" s="1"/>
  <c r="BX115" i="18"/>
  <c r="BJ115" i="18" s="1"/>
  <c r="BZ115" i="18"/>
  <c r="BL115" i="18" s="1"/>
  <c r="BS115" i="18"/>
  <c r="BE115" i="18" s="1"/>
  <c r="CB114" i="18"/>
  <c r="CA114" i="18"/>
  <c r="BM114" i="18" s="1"/>
  <c r="BT114" i="18"/>
  <c r="BF114" i="18" s="1"/>
  <c r="CC113" i="18"/>
  <c r="BV113" i="18"/>
  <c r="BH113" i="18" s="1"/>
  <c r="BU113" i="18"/>
  <c r="BG113" i="18" s="1"/>
  <c r="CD112" i="18"/>
  <c r="BW112" i="18"/>
  <c r="BI112" i="18" s="1"/>
  <c r="BY112" i="18"/>
  <c r="BK112" i="18" s="1"/>
  <c r="BR112" i="18"/>
  <c r="BD112" i="18" s="1"/>
  <c r="BX111" i="18"/>
  <c r="BJ111" i="18" s="1"/>
  <c r="BZ111" i="18"/>
  <c r="BL111" i="18" s="1"/>
  <c r="BS111" i="18"/>
  <c r="BE111" i="18" s="1"/>
  <c r="CB110" i="18"/>
  <c r="CA110" i="18"/>
  <c r="BM110" i="18" s="1"/>
  <c r="BT110" i="18"/>
  <c r="BF110" i="18" s="1"/>
  <c r="CC109" i="18"/>
  <c r="BV109" i="18"/>
  <c r="BH109" i="18" s="1"/>
  <c r="BU109" i="18"/>
  <c r="BG109" i="18" s="1"/>
  <c r="CD108" i="18"/>
  <c r="BW108" i="18"/>
  <c r="BI108" i="18" s="1"/>
  <c r="BY108" i="18"/>
  <c r="BK108" i="18" s="1"/>
  <c r="BR108" i="18"/>
  <c r="BD108" i="18" s="1"/>
  <c r="BX107" i="18"/>
  <c r="BJ107" i="18" s="1"/>
  <c r="BZ107" i="18"/>
  <c r="BL107" i="18" s="1"/>
  <c r="BS107" i="18"/>
  <c r="BE107" i="18" s="1"/>
  <c r="CB106" i="18"/>
  <c r="CA106" i="18"/>
  <c r="BM106" i="18" s="1"/>
  <c r="BT106" i="18"/>
  <c r="BF106" i="18" s="1"/>
  <c r="CC105" i="18"/>
  <c r="BV105" i="18"/>
  <c r="BH105" i="18" s="1"/>
  <c r="BU105" i="18"/>
  <c r="BG105" i="18" s="1"/>
  <c r="CD104" i="18"/>
  <c r="BW104" i="18"/>
  <c r="BI104" i="18" s="1"/>
  <c r="BY104" i="18"/>
  <c r="BK104" i="18" s="1"/>
  <c r="BR104" i="18"/>
  <c r="BD104" i="18" s="1"/>
  <c r="BX103" i="18"/>
  <c r="BJ103" i="18" s="1"/>
  <c r="BZ103" i="18"/>
  <c r="BL103" i="18" s="1"/>
  <c r="BS103" i="18"/>
  <c r="BE103" i="18" s="1"/>
  <c r="CB102" i="18"/>
  <c r="CA102" i="18"/>
  <c r="BM102" i="18" s="1"/>
  <c r="BT102" i="18"/>
  <c r="BF102" i="18" s="1"/>
  <c r="CC101" i="18"/>
  <c r="BV101" i="18"/>
  <c r="BH101" i="18" s="1"/>
  <c r="BU101" i="18"/>
  <c r="BG101" i="18" s="1"/>
  <c r="CD100" i="18"/>
  <c r="BW100" i="18"/>
  <c r="BI100" i="18" s="1"/>
  <c r="BY100" i="18"/>
  <c r="BK100" i="18" s="1"/>
  <c r="BR100" i="18"/>
  <c r="BD100" i="18" s="1"/>
  <c r="BX99" i="18"/>
  <c r="BJ99" i="18" s="1"/>
  <c r="BZ99" i="18"/>
  <c r="BL99" i="18" s="1"/>
  <c r="BS99" i="18"/>
  <c r="BE99" i="18" s="1"/>
  <c r="CB98" i="18"/>
  <c r="CA98" i="18"/>
  <c r="BM98" i="18" s="1"/>
  <c r="BT98" i="18"/>
  <c r="BF98" i="18" s="1"/>
  <c r="CC97" i="18"/>
  <c r="BV97" i="18"/>
  <c r="BH97" i="18" s="1"/>
  <c r="BU97" i="18"/>
  <c r="BG97" i="18" s="1"/>
  <c r="CD96" i="18"/>
  <c r="BW96" i="18"/>
  <c r="BI96" i="18" s="1"/>
  <c r="BY96" i="18"/>
  <c r="BK96" i="18" s="1"/>
  <c r="BR96" i="18"/>
  <c r="BD96" i="18" s="1"/>
  <c r="BX95" i="18"/>
  <c r="BJ95" i="18" s="1"/>
  <c r="BZ95" i="18"/>
  <c r="BL95" i="18" s="1"/>
  <c r="BS95" i="18"/>
  <c r="BE95" i="18" s="1"/>
  <c r="CB94" i="18"/>
  <c r="CA94" i="18"/>
  <c r="BM94" i="18" s="1"/>
  <c r="BT94" i="18"/>
  <c r="BF94" i="18" s="1"/>
  <c r="CC93" i="18"/>
  <c r="BV93" i="18"/>
  <c r="BH93" i="18" s="1"/>
  <c r="BU93" i="18"/>
  <c r="BG93" i="18" s="1"/>
  <c r="CD92" i="18"/>
  <c r="BW92" i="18"/>
  <c r="BI92" i="18" s="1"/>
  <c r="BY92" i="18"/>
  <c r="BK92" i="18" s="1"/>
  <c r="BR92" i="18"/>
  <c r="BD92" i="18" s="1"/>
  <c r="BX91" i="18"/>
  <c r="BJ91" i="18" s="1"/>
  <c r="BZ91" i="18"/>
  <c r="BL91" i="18" s="1"/>
  <c r="BS91" i="18"/>
  <c r="BE91" i="18" s="1"/>
  <c r="CB90" i="18"/>
  <c r="CA90" i="18"/>
  <c r="BM90" i="18" s="1"/>
  <c r="BT90" i="18"/>
  <c r="BF90" i="18" s="1"/>
  <c r="CC89" i="18"/>
  <c r="BV89" i="18"/>
  <c r="BH89" i="18" s="1"/>
  <c r="BU89" i="18"/>
  <c r="BG89" i="18" s="1"/>
  <c r="CD88" i="18"/>
  <c r="BW88" i="18"/>
  <c r="BI88" i="18" s="1"/>
  <c r="BY88" i="18"/>
  <c r="BK88" i="18" s="1"/>
  <c r="BR88" i="18"/>
  <c r="BD88" i="18" s="1"/>
  <c r="BX87" i="18"/>
  <c r="BJ87" i="18" s="1"/>
  <c r="BZ87" i="18"/>
  <c r="BL87" i="18" s="1"/>
  <c r="BQ122" i="18"/>
  <c r="C122" i="18" s="1"/>
  <c r="BQ50" i="18"/>
  <c r="C50" i="18" s="1"/>
  <c r="CA63" i="18"/>
  <c r="BM63" i="18" s="1"/>
  <c r="BR191" i="18"/>
  <c r="BD191" i="18" s="1"/>
  <c r="BV188" i="18"/>
  <c r="BH188" i="18" s="1"/>
  <c r="BS186" i="18"/>
  <c r="BE186" i="18" s="1"/>
  <c r="BW183" i="18"/>
  <c r="BI183" i="18" s="1"/>
  <c r="BT181" i="18"/>
  <c r="BF181" i="18" s="1"/>
  <c r="BX178" i="18"/>
  <c r="BJ178" i="18" s="1"/>
  <c r="BU176" i="18"/>
  <c r="BG176" i="18" s="1"/>
  <c r="CB173" i="18"/>
  <c r="BY171" i="18"/>
  <c r="BK171" i="18" s="1"/>
  <c r="CC168" i="18"/>
  <c r="BZ166" i="18"/>
  <c r="BL166" i="18" s="1"/>
  <c r="BV156" i="18"/>
  <c r="BH156" i="18" s="1"/>
  <c r="BS154" i="18"/>
  <c r="BE154" i="18" s="1"/>
  <c r="BW151" i="18"/>
  <c r="BI151" i="18" s="1"/>
  <c r="BT149" i="18"/>
  <c r="BF149" i="18" s="1"/>
  <c r="CD146" i="18"/>
  <c r="BX145" i="18"/>
  <c r="BJ145" i="18" s="1"/>
  <c r="CA144" i="18"/>
  <c r="BM144" i="18" s="1"/>
  <c r="BU143" i="18"/>
  <c r="BG143" i="18" s="1"/>
  <c r="BR142" i="18"/>
  <c r="BD142" i="18" s="1"/>
  <c r="CB140" i="18"/>
  <c r="BV139" i="18"/>
  <c r="BH139" i="18" s="1"/>
  <c r="BY138" i="18"/>
  <c r="BK138" i="18" s="1"/>
  <c r="BS137" i="18"/>
  <c r="BE137" i="18" s="1"/>
  <c r="CC135" i="18"/>
  <c r="BW134" i="18"/>
  <c r="BI134" i="18" s="1"/>
  <c r="BZ133" i="18"/>
  <c r="BL133" i="18" s="1"/>
  <c r="BT132" i="18"/>
  <c r="BF132" i="18" s="1"/>
  <c r="CD130" i="18"/>
  <c r="BX129" i="18"/>
  <c r="BJ129" i="18" s="1"/>
  <c r="CB128" i="18"/>
  <c r="BT128" i="18"/>
  <c r="BF128" i="18" s="1"/>
  <c r="BV127" i="18"/>
  <c r="BH127" i="18" s="1"/>
  <c r="CD126" i="18"/>
  <c r="BY126" i="18"/>
  <c r="BK126" i="18" s="1"/>
  <c r="BX125" i="18"/>
  <c r="BJ125" i="18" s="1"/>
  <c r="BS125" i="18"/>
  <c r="BE125" i="18" s="1"/>
  <c r="CA124" i="18"/>
  <c r="BM124" i="18" s="1"/>
  <c r="CC123" i="18"/>
  <c r="BU123" i="18"/>
  <c r="BG123" i="18" s="1"/>
  <c r="BW122" i="18"/>
  <c r="BI122" i="18" s="1"/>
  <c r="BR122" i="18"/>
  <c r="BD122" i="18" s="1"/>
  <c r="BZ121" i="18"/>
  <c r="BL121" i="18" s="1"/>
  <c r="CC120" i="18"/>
  <c r="BV120" i="18"/>
  <c r="BH120" i="18" s="1"/>
  <c r="BU120" i="18"/>
  <c r="BG120" i="18" s="1"/>
  <c r="CD119" i="18"/>
  <c r="BW119" i="18"/>
  <c r="BI119" i="18" s="1"/>
  <c r="BY119" i="18"/>
  <c r="BK119" i="18" s="1"/>
  <c r="BR119" i="18"/>
  <c r="BD119" i="18" s="1"/>
  <c r="BX118" i="18"/>
  <c r="BJ118" i="18" s="1"/>
  <c r="BZ118" i="18"/>
  <c r="BL118" i="18" s="1"/>
  <c r="BS118" i="18"/>
  <c r="BE118" i="18" s="1"/>
  <c r="CB117" i="18"/>
  <c r="CA117" i="18"/>
  <c r="BM117" i="18" s="1"/>
  <c r="BT117" i="18"/>
  <c r="BF117" i="18" s="1"/>
  <c r="CC116" i="18"/>
  <c r="BV116" i="18"/>
  <c r="BH116" i="18" s="1"/>
  <c r="BU116" i="18"/>
  <c r="BG116" i="18" s="1"/>
  <c r="CD115" i="18"/>
  <c r="BW115" i="18"/>
  <c r="BI115" i="18" s="1"/>
  <c r="BY115" i="18"/>
  <c r="BK115" i="18" s="1"/>
  <c r="BR115" i="18"/>
  <c r="BD115" i="18" s="1"/>
  <c r="BX114" i="18"/>
  <c r="BJ114" i="18" s="1"/>
  <c r="BZ114" i="18"/>
  <c r="BL114" i="18" s="1"/>
  <c r="BS114" i="18"/>
  <c r="BE114" i="18" s="1"/>
  <c r="CB113" i="18"/>
  <c r="CA113" i="18"/>
  <c r="BM113" i="18" s="1"/>
  <c r="BT113" i="18"/>
  <c r="BF113" i="18" s="1"/>
  <c r="CC112" i="18"/>
  <c r="BV112" i="18"/>
  <c r="BH112" i="18" s="1"/>
  <c r="BU112" i="18"/>
  <c r="BG112" i="18" s="1"/>
  <c r="CD111" i="18"/>
  <c r="BW111" i="18"/>
  <c r="BI111" i="18" s="1"/>
  <c r="BY111" i="18"/>
  <c r="BK111" i="18" s="1"/>
  <c r="BR111" i="18"/>
  <c r="BD111" i="18" s="1"/>
  <c r="BX110" i="18"/>
  <c r="BJ110" i="18" s="1"/>
  <c r="BZ110" i="18"/>
  <c r="BL110" i="18" s="1"/>
  <c r="BS110" i="18"/>
  <c r="BE110" i="18" s="1"/>
  <c r="CB109" i="18"/>
  <c r="CA109" i="18"/>
  <c r="BM109" i="18" s="1"/>
  <c r="BT109" i="18"/>
  <c r="BF109" i="18" s="1"/>
  <c r="CC108" i="18"/>
  <c r="BV108" i="18"/>
  <c r="BH108" i="18" s="1"/>
  <c r="BU108" i="18"/>
  <c r="BG108" i="18" s="1"/>
  <c r="CD107" i="18"/>
  <c r="BW107" i="18"/>
  <c r="BI107" i="18" s="1"/>
  <c r="BY107" i="18"/>
  <c r="BK107" i="18" s="1"/>
  <c r="BR107" i="18"/>
  <c r="BD107" i="18" s="1"/>
  <c r="BX106" i="18"/>
  <c r="BJ106" i="18" s="1"/>
  <c r="BZ106" i="18"/>
  <c r="BL106" i="18" s="1"/>
  <c r="BS106" i="18"/>
  <c r="BE106" i="18" s="1"/>
  <c r="CB105" i="18"/>
  <c r="CA105" i="18"/>
  <c r="BM105" i="18" s="1"/>
  <c r="BT105" i="18"/>
  <c r="BF105" i="18" s="1"/>
  <c r="CC104" i="18"/>
  <c r="BV104" i="18"/>
  <c r="BH104" i="18" s="1"/>
  <c r="BU104" i="18"/>
  <c r="BG104" i="18" s="1"/>
  <c r="CD103" i="18"/>
  <c r="BW103" i="18"/>
  <c r="BI103" i="18" s="1"/>
  <c r="BY103" i="18"/>
  <c r="BK103" i="18" s="1"/>
  <c r="BR103" i="18"/>
  <c r="BD103" i="18" s="1"/>
  <c r="BX102" i="18"/>
  <c r="BJ102" i="18" s="1"/>
  <c r="BZ102" i="18"/>
  <c r="BL102" i="18" s="1"/>
  <c r="BS102" i="18"/>
  <c r="BE102" i="18" s="1"/>
  <c r="CB101" i="18"/>
  <c r="CA101" i="18"/>
  <c r="BM101" i="18" s="1"/>
  <c r="BT101" i="18"/>
  <c r="BF101" i="18" s="1"/>
  <c r="CC100" i="18"/>
  <c r="BV100" i="18"/>
  <c r="BH100" i="18" s="1"/>
  <c r="BU100" i="18"/>
  <c r="BG100" i="18" s="1"/>
  <c r="CD99" i="18"/>
  <c r="BW99" i="18"/>
  <c r="BI99" i="18" s="1"/>
  <c r="BY99" i="18"/>
  <c r="BK99" i="18" s="1"/>
  <c r="BR99" i="18"/>
  <c r="BD99" i="18" s="1"/>
  <c r="BX98" i="18"/>
  <c r="BJ98" i="18" s="1"/>
  <c r="BZ98" i="18"/>
  <c r="BL98" i="18" s="1"/>
  <c r="BS98" i="18"/>
  <c r="BE98" i="18" s="1"/>
  <c r="CB97" i="18"/>
  <c r="CA97" i="18"/>
  <c r="BM97" i="18" s="1"/>
  <c r="BT97" i="18"/>
  <c r="BF97" i="18" s="1"/>
  <c r="CC96" i="18"/>
  <c r="BV96" i="18"/>
  <c r="BH96" i="18" s="1"/>
  <c r="BU96" i="18"/>
  <c r="BG96" i="18" s="1"/>
  <c r="CD95" i="18"/>
  <c r="BW95" i="18"/>
  <c r="BI95" i="18" s="1"/>
  <c r="BY95" i="18"/>
  <c r="BK95" i="18" s="1"/>
  <c r="BR95" i="18"/>
  <c r="BD95" i="18" s="1"/>
  <c r="BX94" i="18"/>
  <c r="BJ94" i="18" s="1"/>
  <c r="BZ94" i="18"/>
  <c r="BL94" i="18" s="1"/>
  <c r="BS94" i="18"/>
  <c r="BE94" i="18" s="1"/>
  <c r="CB93" i="18"/>
  <c r="CA93" i="18"/>
  <c r="BM93" i="18" s="1"/>
  <c r="BT93" i="18"/>
  <c r="BF93" i="18" s="1"/>
  <c r="CC92" i="18"/>
  <c r="BV92" i="18"/>
  <c r="BH92" i="18" s="1"/>
  <c r="BU92" i="18"/>
  <c r="BG92" i="18" s="1"/>
  <c r="CD91" i="18"/>
  <c r="BW91" i="18"/>
  <c r="BI91" i="18" s="1"/>
  <c r="BY91" i="18"/>
  <c r="BK91" i="18" s="1"/>
  <c r="BR91" i="18"/>
  <c r="BD91" i="18" s="1"/>
  <c r="BX90" i="18"/>
  <c r="BJ90" i="18" s="1"/>
  <c r="BZ90" i="18"/>
  <c r="BL90" i="18" s="1"/>
  <c r="BS90" i="18"/>
  <c r="BE90" i="18" s="1"/>
  <c r="CB89" i="18"/>
  <c r="CA89" i="18"/>
  <c r="BM89" i="18" s="1"/>
  <c r="BT89" i="18"/>
  <c r="BF89" i="18" s="1"/>
  <c r="CC88" i="18"/>
  <c r="BV88" i="18"/>
  <c r="BH88" i="18" s="1"/>
  <c r="BU88" i="18"/>
  <c r="BG88" i="18" s="1"/>
  <c r="CD87" i="18"/>
  <c r="BW87" i="18"/>
  <c r="BI87" i="18" s="1"/>
  <c r="BY87" i="18"/>
  <c r="BK87" i="18" s="1"/>
  <c r="BR87" i="18"/>
  <c r="BD87" i="18" s="1"/>
  <c r="BX86" i="18"/>
  <c r="BJ86" i="18" s="1"/>
  <c r="BZ86" i="18"/>
  <c r="BL86" i="18" s="1"/>
  <c r="BS86" i="18"/>
  <c r="BE86" i="18" s="1"/>
  <c r="CB85" i="18"/>
  <c r="CA85" i="18"/>
  <c r="BM85" i="18" s="1"/>
  <c r="BT85" i="18"/>
  <c r="BF85" i="18" s="1"/>
  <c r="CC84" i="18"/>
  <c r="BV84" i="18"/>
  <c r="BH84" i="18" s="1"/>
  <c r="BU84" i="18"/>
  <c r="BG84" i="18" s="1"/>
  <c r="CD83" i="18"/>
  <c r="BW83" i="18"/>
  <c r="BI83" i="18" s="1"/>
  <c r="BZ190" i="18"/>
  <c r="BL190" i="18" s="1"/>
  <c r="BV180" i="18"/>
  <c r="BH180" i="18" s="1"/>
  <c r="BX170" i="18"/>
  <c r="BJ170" i="18" s="1"/>
  <c r="BR151" i="18"/>
  <c r="BD151" i="18" s="1"/>
  <c r="BT144" i="18"/>
  <c r="BF144" i="18" s="1"/>
  <c r="BU139" i="18"/>
  <c r="BG139" i="18" s="1"/>
  <c r="BY134" i="18"/>
  <c r="BK134" i="18" s="1"/>
  <c r="BZ129" i="18"/>
  <c r="BL129" i="18" s="1"/>
  <c r="CB126" i="18"/>
  <c r="BY124" i="18"/>
  <c r="BK124" i="18" s="1"/>
  <c r="CC121" i="18"/>
  <c r="BT120" i="18"/>
  <c r="BF120" i="18" s="1"/>
  <c r="CD118" i="18"/>
  <c r="BX117" i="18"/>
  <c r="BJ117" i="18" s="1"/>
  <c r="CA116" i="18"/>
  <c r="BM116" i="18" s="1"/>
  <c r="BU115" i="18"/>
  <c r="BG115" i="18" s="1"/>
  <c r="BR114" i="18"/>
  <c r="BD114" i="18" s="1"/>
  <c r="CB112" i="18"/>
  <c r="BV111" i="18"/>
  <c r="BH111" i="18" s="1"/>
  <c r="BY110" i="18"/>
  <c r="BK110" i="18" s="1"/>
  <c r="BS109" i="18"/>
  <c r="BE109" i="18" s="1"/>
  <c r="CC107" i="18"/>
  <c r="BW106" i="18"/>
  <c r="BI106" i="18" s="1"/>
  <c r="BZ105" i="18"/>
  <c r="BL105" i="18" s="1"/>
  <c r="BT104" i="18"/>
  <c r="BF104" i="18" s="1"/>
  <c r="CD102" i="18"/>
  <c r="BX101" i="18"/>
  <c r="BJ101" i="18" s="1"/>
  <c r="CA100" i="18"/>
  <c r="BM100" i="18" s="1"/>
  <c r="BU99" i="18"/>
  <c r="BG99" i="18" s="1"/>
  <c r="BR98" i="18"/>
  <c r="BD98" i="18" s="1"/>
  <c r="CB96" i="18"/>
  <c r="BV95" i="18"/>
  <c r="BH95" i="18" s="1"/>
  <c r="BY94" i="18"/>
  <c r="BK94" i="18" s="1"/>
  <c r="BS93" i="18"/>
  <c r="BE93" i="18" s="1"/>
  <c r="CC91" i="18"/>
  <c r="BW90" i="18"/>
  <c r="BI90" i="18" s="1"/>
  <c r="BZ89" i="18"/>
  <c r="BL89" i="18" s="1"/>
  <c r="BT88" i="18"/>
  <c r="BF88" i="18" s="1"/>
  <c r="BS87" i="18"/>
  <c r="BE87" i="18" s="1"/>
  <c r="CA86" i="18"/>
  <c r="BM86" i="18" s="1"/>
  <c r="CC85" i="18"/>
  <c r="BU85" i="18"/>
  <c r="BG85" i="18" s="1"/>
  <c r="BW84" i="18"/>
  <c r="BI84" i="18" s="1"/>
  <c r="BR84" i="18"/>
  <c r="BD84" i="18" s="1"/>
  <c r="CA83" i="18"/>
  <c r="BM83" i="18" s="1"/>
  <c r="BT83" i="18"/>
  <c r="BF83" i="18" s="1"/>
  <c r="CC82" i="18"/>
  <c r="BV82" i="18"/>
  <c r="BH82" i="18" s="1"/>
  <c r="BU82" i="18"/>
  <c r="BG82" i="18" s="1"/>
  <c r="CD81" i="18"/>
  <c r="BW81" i="18"/>
  <c r="BI81" i="18" s="1"/>
  <c r="BY81" i="18"/>
  <c r="BK81" i="18" s="1"/>
  <c r="BR81" i="18"/>
  <c r="BD81" i="18" s="1"/>
  <c r="BX80" i="18"/>
  <c r="BJ80" i="18" s="1"/>
  <c r="BZ80" i="18"/>
  <c r="BL80" i="18" s="1"/>
  <c r="BS80" i="18"/>
  <c r="BE80" i="18" s="1"/>
  <c r="CB79" i="18"/>
  <c r="CA79" i="18"/>
  <c r="BM79" i="18" s="1"/>
  <c r="BT79" i="18"/>
  <c r="BF79" i="18" s="1"/>
  <c r="CC78" i="18"/>
  <c r="BV78" i="18"/>
  <c r="BH78" i="18" s="1"/>
  <c r="BU78" i="18"/>
  <c r="BG78" i="18" s="1"/>
  <c r="CD77" i="18"/>
  <c r="BW77" i="18"/>
  <c r="BI77" i="18" s="1"/>
  <c r="BY77" i="18"/>
  <c r="BK77" i="18" s="1"/>
  <c r="BR77" i="18"/>
  <c r="BD77" i="18" s="1"/>
  <c r="BX76" i="18"/>
  <c r="BJ76" i="18" s="1"/>
  <c r="BZ76" i="18"/>
  <c r="BL76" i="18" s="1"/>
  <c r="BS76" i="18"/>
  <c r="BE76" i="18" s="1"/>
  <c r="CB75" i="18"/>
  <c r="CA75" i="18"/>
  <c r="BM75" i="18" s="1"/>
  <c r="BT75" i="18"/>
  <c r="BF75" i="18" s="1"/>
  <c r="CC74" i="18"/>
  <c r="BV74" i="18"/>
  <c r="BH74" i="18" s="1"/>
  <c r="BU74" i="18"/>
  <c r="BG74" i="18" s="1"/>
  <c r="CD73" i="18"/>
  <c r="BW73" i="18"/>
  <c r="BI73" i="18" s="1"/>
  <c r="BY73" i="18"/>
  <c r="BK73" i="18" s="1"/>
  <c r="BR73" i="18"/>
  <c r="BD73" i="18" s="1"/>
  <c r="BX72" i="18"/>
  <c r="BJ72" i="18" s="1"/>
  <c r="BZ72" i="18"/>
  <c r="BL72" i="18" s="1"/>
  <c r="BS72" i="18"/>
  <c r="BE72" i="18" s="1"/>
  <c r="CB71" i="18"/>
  <c r="CA71" i="18"/>
  <c r="BM71" i="18" s="1"/>
  <c r="BT71" i="18"/>
  <c r="BF71" i="18" s="1"/>
  <c r="CC70" i="18"/>
  <c r="BV70" i="18"/>
  <c r="BH70" i="18" s="1"/>
  <c r="BU70" i="18"/>
  <c r="BG70" i="18" s="1"/>
  <c r="CD69" i="18"/>
  <c r="BW69" i="18"/>
  <c r="BI69" i="18" s="1"/>
  <c r="BY69" i="18"/>
  <c r="BK69" i="18" s="1"/>
  <c r="BR69" i="18"/>
  <c r="BD69" i="18" s="1"/>
  <c r="BX68" i="18"/>
  <c r="BJ68" i="18" s="1"/>
  <c r="BZ68" i="18"/>
  <c r="BL68" i="18" s="1"/>
  <c r="BS68" i="18"/>
  <c r="BE68" i="18" s="1"/>
  <c r="CB67" i="18"/>
  <c r="CA67" i="18"/>
  <c r="BM67" i="18" s="1"/>
  <c r="BT67" i="18"/>
  <c r="BF67" i="18" s="1"/>
  <c r="CC66" i="18"/>
  <c r="BV66" i="18"/>
  <c r="BH66" i="18" s="1"/>
  <c r="BU66" i="18"/>
  <c r="BG66" i="18" s="1"/>
  <c r="CD65" i="18"/>
  <c r="BW65" i="18"/>
  <c r="BI65" i="18" s="1"/>
  <c r="BY65" i="18"/>
  <c r="BK65" i="18" s="1"/>
  <c r="BR65" i="18"/>
  <c r="BD65" i="18" s="1"/>
  <c r="BX64" i="18"/>
  <c r="BJ64" i="18" s="1"/>
  <c r="BZ64" i="18"/>
  <c r="BL64" i="18" s="1"/>
  <c r="BS64" i="18"/>
  <c r="BE64" i="18" s="1"/>
  <c r="CB62" i="18"/>
  <c r="CA62" i="18"/>
  <c r="BM62" i="18" s="1"/>
  <c r="BT62" i="18"/>
  <c r="BF62" i="18" s="1"/>
  <c r="CC61" i="18"/>
  <c r="BV61" i="18"/>
  <c r="BH61" i="18" s="1"/>
  <c r="BU61" i="18"/>
  <c r="BG61" i="18" s="1"/>
  <c r="CD60" i="18"/>
  <c r="BW60" i="18"/>
  <c r="BI60" i="18" s="1"/>
  <c r="BY60" i="18"/>
  <c r="BK60" i="18" s="1"/>
  <c r="BR60" i="18"/>
  <c r="BD60" i="18" s="1"/>
  <c r="BX59" i="18"/>
  <c r="BJ59" i="18" s="1"/>
  <c r="BZ59" i="18"/>
  <c r="BL59" i="18" s="1"/>
  <c r="BS59" i="18"/>
  <c r="BE59" i="18" s="1"/>
  <c r="CB58" i="18"/>
  <c r="CA58" i="18"/>
  <c r="BM58" i="18" s="1"/>
  <c r="BT58" i="18"/>
  <c r="BF58" i="18" s="1"/>
  <c r="CC57" i="18"/>
  <c r="BV57" i="18"/>
  <c r="BH57" i="18" s="1"/>
  <c r="BU57" i="18"/>
  <c r="BG57" i="18" s="1"/>
  <c r="CD56" i="18"/>
  <c r="BW56" i="18"/>
  <c r="BI56" i="18" s="1"/>
  <c r="BY56" i="18"/>
  <c r="BK56" i="18" s="1"/>
  <c r="BR56" i="18"/>
  <c r="BD56" i="18" s="1"/>
  <c r="BX55" i="18"/>
  <c r="BJ55" i="18" s="1"/>
  <c r="BZ55" i="18"/>
  <c r="BL55" i="18" s="1"/>
  <c r="BS55" i="18"/>
  <c r="BE55" i="18" s="1"/>
  <c r="CB54" i="18"/>
  <c r="CA54" i="18"/>
  <c r="BM54" i="18" s="1"/>
  <c r="BT54" i="18"/>
  <c r="BF54" i="18" s="1"/>
  <c r="CC53" i="18"/>
  <c r="BV53" i="18"/>
  <c r="BH53" i="18" s="1"/>
  <c r="BU53" i="18"/>
  <c r="BG53" i="18" s="1"/>
  <c r="CD52" i="18"/>
  <c r="BW52" i="18"/>
  <c r="BI52" i="18" s="1"/>
  <c r="BY52" i="18"/>
  <c r="BK52" i="18" s="1"/>
  <c r="BR52" i="18"/>
  <c r="BD52" i="18" s="1"/>
  <c r="BX51" i="18"/>
  <c r="BJ51" i="18" s="1"/>
  <c r="BZ51" i="18"/>
  <c r="BL51" i="18" s="1"/>
  <c r="BS51" i="18"/>
  <c r="BE51" i="18" s="1"/>
  <c r="CB50" i="18"/>
  <c r="CA50" i="18"/>
  <c r="BM50" i="18" s="1"/>
  <c r="BT50" i="18"/>
  <c r="BF50" i="18" s="1"/>
  <c r="CC49" i="18"/>
  <c r="BV49" i="18"/>
  <c r="BH49" i="18" s="1"/>
  <c r="BU49" i="18"/>
  <c r="BG49" i="18" s="1"/>
  <c r="CD48" i="18"/>
  <c r="BW48" i="18"/>
  <c r="BI48" i="18" s="1"/>
  <c r="BY48" i="18"/>
  <c r="BK48" i="18" s="1"/>
  <c r="BR48" i="18"/>
  <c r="BD48" i="18" s="1"/>
  <c r="BX47" i="18"/>
  <c r="BJ47" i="18" s="1"/>
  <c r="BZ47" i="18"/>
  <c r="BL47" i="18" s="1"/>
  <c r="BS47" i="18"/>
  <c r="BE47" i="18" s="1"/>
  <c r="CB46" i="18"/>
  <c r="CA46" i="18"/>
  <c r="BM46" i="18" s="1"/>
  <c r="BT46" i="18"/>
  <c r="BF46" i="18" s="1"/>
  <c r="CC45" i="18"/>
  <c r="BV45" i="18"/>
  <c r="BH45" i="18" s="1"/>
  <c r="BU45" i="18"/>
  <c r="BG45" i="18" s="1"/>
  <c r="CD44" i="18"/>
  <c r="BW44" i="18"/>
  <c r="BI44" i="18" s="1"/>
  <c r="BY44" i="18"/>
  <c r="BK44" i="18" s="1"/>
  <c r="BR44" i="18"/>
  <c r="BD44" i="18" s="1"/>
  <c r="BX43" i="18"/>
  <c r="BJ43" i="18" s="1"/>
  <c r="BZ43" i="18"/>
  <c r="BL43" i="18" s="1"/>
  <c r="BS43" i="18"/>
  <c r="BE43" i="18" s="1"/>
  <c r="CB42" i="18"/>
  <c r="CA42" i="18"/>
  <c r="BM42" i="18" s="1"/>
  <c r="BT42" i="18"/>
  <c r="BF42" i="18" s="1"/>
  <c r="CC41" i="18"/>
  <c r="BV41" i="18"/>
  <c r="BH41" i="18" s="1"/>
  <c r="BU41" i="18"/>
  <c r="BG41" i="18" s="1"/>
  <c r="CD40" i="18"/>
  <c r="BW40" i="18"/>
  <c r="BI40" i="18" s="1"/>
  <c r="BY40" i="18"/>
  <c r="BK40" i="18" s="1"/>
  <c r="BR40" i="18"/>
  <c r="BD40" i="18" s="1"/>
  <c r="BX39" i="18"/>
  <c r="BJ39" i="18" s="1"/>
  <c r="BZ39" i="18"/>
  <c r="BL39" i="18" s="1"/>
  <c r="BS39" i="18"/>
  <c r="BE39" i="18" s="1"/>
  <c r="CB38" i="18"/>
  <c r="CA38" i="18"/>
  <c r="BM38" i="18" s="1"/>
  <c r="BT38" i="18"/>
  <c r="BF38" i="18" s="1"/>
  <c r="CC37" i="18"/>
  <c r="BV37" i="18"/>
  <c r="BH37" i="18" s="1"/>
  <c r="BU37" i="18"/>
  <c r="BG37" i="18" s="1"/>
  <c r="CD36" i="18"/>
  <c r="BW36" i="18"/>
  <c r="BI36" i="18" s="1"/>
  <c r="BY36" i="18"/>
  <c r="BK36" i="18" s="1"/>
  <c r="BR36" i="18"/>
  <c r="BD36" i="18" s="1"/>
  <c r="BX35" i="18"/>
  <c r="BJ35" i="18" s="1"/>
  <c r="BZ35" i="18"/>
  <c r="BL35" i="18" s="1"/>
  <c r="BS35" i="18"/>
  <c r="BE35" i="18" s="1"/>
  <c r="CB34" i="18"/>
  <c r="CA34" i="18"/>
  <c r="BM34" i="18" s="1"/>
  <c r="BT34" i="18"/>
  <c r="BF34" i="18" s="1"/>
  <c r="CC33" i="18"/>
  <c r="BV33" i="18"/>
  <c r="BH33" i="18" s="1"/>
  <c r="BU33" i="18"/>
  <c r="BG33" i="18" s="1"/>
  <c r="CD31" i="18"/>
  <c r="BW31" i="18"/>
  <c r="BI31" i="18" s="1"/>
  <c r="BY31" i="18"/>
  <c r="BK31" i="18" s="1"/>
  <c r="BR31" i="18"/>
  <c r="BD31" i="18" s="1"/>
  <c r="BX30" i="18"/>
  <c r="BJ30" i="18" s="1"/>
  <c r="BZ30" i="18"/>
  <c r="BL30" i="18" s="1"/>
  <c r="BS30" i="18"/>
  <c r="BE30" i="18" s="1"/>
  <c r="CB29" i="18"/>
  <c r="CA29" i="18"/>
  <c r="BM29" i="18" s="1"/>
  <c r="BT29" i="18"/>
  <c r="BF29" i="18" s="1"/>
  <c r="CC28" i="18"/>
  <c r="BV28" i="18"/>
  <c r="BH28" i="18" s="1"/>
  <c r="BU28" i="18"/>
  <c r="BG28" i="18" s="1"/>
  <c r="CD27" i="18"/>
  <c r="BW27" i="18"/>
  <c r="BI27" i="18" s="1"/>
  <c r="BY27" i="18"/>
  <c r="BK27" i="18" s="1"/>
  <c r="BR27" i="18"/>
  <c r="BD27" i="18" s="1"/>
  <c r="BX26" i="18"/>
  <c r="BJ26" i="18" s="1"/>
  <c r="BZ26" i="18"/>
  <c r="BL26" i="18" s="1"/>
  <c r="BS26" i="18"/>
  <c r="BE26" i="18" s="1"/>
  <c r="CB25" i="18"/>
  <c r="CA25" i="18"/>
  <c r="BM25" i="18" s="1"/>
  <c r="BT25" i="18"/>
  <c r="BF25" i="18" s="1"/>
  <c r="CC24" i="18"/>
  <c r="BV24" i="18"/>
  <c r="BH24" i="18" s="1"/>
  <c r="BU24" i="18"/>
  <c r="BG24" i="18" s="1"/>
  <c r="CD23" i="18"/>
  <c r="BW23" i="18"/>
  <c r="BI23" i="18" s="1"/>
  <c r="BY23" i="18"/>
  <c r="BK23" i="18" s="1"/>
  <c r="BR23" i="18"/>
  <c r="BD23" i="18" s="1"/>
  <c r="BX22" i="18"/>
  <c r="BJ22" i="18" s="1"/>
  <c r="BZ22" i="18"/>
  <c r="BL22" i="18" s="1"/>
  <c r="BS22" i="18"/>
  <c r="BE22" i="18" s="1"/>
  <c r="CB21" i="18"/>
  <c r="CA21" i="18"/>
  <c r="BM21" i="18" s="1"/>
  <c r="BT21" i="18"/>
  <c r="BF21" i="18" s="1"/>
  <c r="CC20" i="18"/>
  <c r="BV20" i="18"/>
  <c r="BH20" i="18" s="1"/>
  <c r="BU20" i="18"/>
  <c r="BG20" i="18" s="1"/>
  <c r="CD19" i="18"/>
  <c r="BW19" i="18"/>
  <c r="BI19" i="18" s="1"/>
  <c r="BY19" i="18"/>
  <c r="BK19" i="18" s="1"/>
  <c r="BR19" i="18"/>
  <c r="BD19" i="18" s="1"/>
  <c r="BX18" i="18"/>
  <c r="BJ18" i="18" s="1"/>
  <c r="BZ18" i="18"/>
  <c r="BL18" i="18" s="1"/>
  <c r="BS18" i="18"/>
  <c r="BE18" i="18" s="1"/>
  <c r="CB17" i="18"/>
  <c r="CA17" i="18"/>
  <c r="BM17" i="18" s="1"/>
  <c r="BT17" i="18"/>
  <c r="BF17" i="18" s="1"/>
  <c r="CC16" i="18"/>
  <c r="BV16" i="18"/>
  <c r="BH16" i="18" s="1"/>
  <c r="BU16" i="18"/>
  <c r="BG16" i="18" s="1"/>
  <c r="CD15" i="18"/>
  <c r="BW15" i="18"/>
  <c r="BI15" i="18" s="1"/>
  <c r="BY15" i="18"/>
  <c r="BK15" i="18" s="1"/>
  <c r="BR15" i="18"/>
  <c r="BD15" i="18" s="1"/>
  <c r="BX14" i="18"/>
  <c r="BJ14" i="18" s="1"/>
  <c r="BZ14" i="18"/>
  <c r="BL14" i="18" s="1"/>
  <c r="BS14" i="18"/>
  <c r="BE14" i="18" s="1"/>
  <c r="CB13" i="18"/>
  <c r="CA13" i="18"/>
  <c r="BM13" i="18" s="1"/>
  <c r="BT13" i="18"/>
  <c r="BF13" i="18" s="1"/>
  <c r="CC12" i="18"/>
  <c r="BV12" i="18"/>
  <c r="BH12" i="18" s="1"/>
  <c r="BU12" i="18"/>
  <c r="BG12" i="18" s="1"/>
  <c r="CD11" i="18"/>
  <c r="BW11" i="18"/>
  <c r="BI11" i="18" s="1"/>
  <c r="BY11" i="18"/>
  <c r="BK11" i="18" s="1"/>
  <c r="BR11" i="18"/>
  <c r="BD11" i="18" s="1"/>
  <c r="BX10" i="18"/>
  <c r="BJ10" i="18" s="1"/>
  <c r="BZ10" i="18"/>
  <c r="BL10" i="18" s="1"/>
  <c r="BS10" i="18"/>
  <c r="BE10" i="18" s="1"/>
  <c r="CB9" i="18"/>
  <c r="BU9" i="18"/>
  <c r="BG9" i="18" s="1"/>
  <c r="BV9" i="18"/>
  <c r="BH9" i="18" s="1"/>
  <c r="BR193" i="18"/>
  <c r="BD193" i="18" s="1"/>
  <c r="CA153" i="18"/>
  <c r="BM153" i="18" s="1"/>
  <c r="BV135" i="18"/>
  <c r="BH135" i="18" s="1"/>
  <c r="BZ127" i="18"/>
  <c r="BL127" i="18" s="1"/>
  <c r="CA120" i="18"/>
  <c r="BM120" i="18" s="1"/>
  <c r="CB116" i="18"/>
  <c r="BS113" i="18"/>
  <c r="BE113" i="18" s="1"/>
  <c r="CC111" i="18"/>
  <c r="CD106" i="18"/>
  <c r="BU103" i="18"/>
  <c r="BG103" i="18" s="1"/>
  <c r="BV99" i="18"/>
  <c r="BH99" i="18" s="1"/>
  <c r="BS97" i="18"/>
  <c r="BE97" i="18" s="1"/>
  <c r="BZ93" i="18"/>
  <c r="BL93" i="18" s="1"/>
  <c r="CD90" i="18"/>
  <c r="BU87" i="18"/>
  <c r="BG87" i="18" s="1"/>
  <c r="BZ85" i="18"/>
  <c r="BL85" i="18" s="1"/>
  <c r="BV83" i="18"/>
  <c r="BH83" i="18" s="1"/>
  <c r="BW82" i="18"/>
  <c r="BI82" i="18" s="1"/>
  <c r="BR82" i="18"/>
  <c r="BD82" i="18" s="1"/>
  <c r="BS81" i="18"/>
  <c r="BE81" i="18" s="1"/>
  <c r="BT80" i="18"/>
  <c r="BF80" i="18" s="1"/>
  <c r="BV79" i="18"/>
  <c r="BH79" i="18" s="1"/>
  <c r="BW78" i="18"/>
  <c r="BI78" i="18" s="1"/>
  <c r="BX77" i="18"/>
  <c r="BJ77" i="18" s="1"/>
  <c r="BS77" i="18"/>
  <c r="BE77" i="18" s="1"/>
  <c r="BT76" i="18"/>
  <c r="BF76" i="18" s="1"/>
  <c r="BV75" i="18"/>
  <c r="BH75" i="18" s="1"/>
  <c r="BW74" i="18"/>
  <c r="BI74" i="18" s="1"/>
  <c r="BX73" i="18"/>
  <c r="BJ73" i="18" s="1"/>
  <c r="CA72" i="18"/>
  <c r="BM72" i="18" s="1"/>
  <c r="BV71" i="18"/>
  <c r="BH71" i="18" s="1"/>
  <c r="BY70" i="18"/>
  <c r="BK70" i="18" s="1"/>
  <c r="BZ69" i="18"/>
  <c r="BL69" i="18" s="1"/>
  <c r="CA68" i="18"/>
  <c r="BM68" i="18" s="1"/>
  <c r="BV67" i="18"/>
  <c r="BH67" i="18" s="1"/>
  <c r="BW66" i="18"/>
  <c r="BI66" i="18" s="1"/>
  <c r="BZ65" i="18"/>
  <c r="BL65" i="18" s="1"/>
  <c r="CA64" i="18"/>
  <c r="BM64" i="18" s="1"/>
  <c r="CC62" i="18"/>
  <c r="CD61" i="18"/>
  <c r="BY61" i="18"/>
  <c r="BK61" i="18" s="1"/>
  <c r="BS60" i="18"/>
  <c r="BE60" i="18" s="1"/>
  <c r="BT59" i="18"/>
  <c r="BF59" i="18" s="1"/>
  <c r="BU58" i="18"/>
  <c r="BG58" i="18" s="1"/>
  <c r="BY57" i="18"/>
  <c r="BK57" i="18" s="1"/>
  <c r="BX56" i="18"/>
  <c r="BJ56" i="18" s="1"/>
  <c r="CA55" i="18"/>
  <c r="BM55" i="18" s="1"/>
  <c r="BV54" i="18"/>
  <c r="BH54" i="18" s="1"/>
  <c r="BW53" i="18"/>
  <c r="BI53" i="18" s="1"/>
  <c r="BX52" i="18"/>
  <c r="BJ52" i="18" s="1"/>
  <c r="CB51" i="18"/>
  <c r="CC50" i="18"/>
  <c r="CD49" i="18"/>
  <c r="BR49" i="18"/>
  <c r="BD49" i="18" s="1"/>
  <c r="BZ48" i="18"/>
  <c r="BL48" i="18" s="1"/>
  <c r="CA47" i="18"/>
  <c r="BM47" i="18" s="1"/>
  <c r="BQ82" i="18"/>
  <c r="C82" i="18" s="1"/>
  <c r="CD187" i="18"/>
  <c r="BS178" i="18"/>
  <c r="BE178" i="18" s="1"/>
  <c r="BU168" i="18"/>
  <c r="BG168" i="18" s="1"/>
  <c r="BV148" i="18"/>
  <c r="BH148" i="18" s="1"/>
  <c r="CD142" i="18"/>
  <c r="BR138" i="18"/>
  <c r="BD138" i="18" s="1"/>
  <c r="BS133" i="18"/>
  <c r="BE133" i="18" s="1"/>
  <c r="BW128" i="18"/>
  <c r="BI128" i="18" s="1"/>
  <c r="BT126" i="18"/>
  <c r="BF126" i="18" s="1"/>
  <c r="BX123" i="18"/>
  <c r="BJ123" i="18" s="1"/>
  <c r="BU121" i="18"/>
  <c r="BG121" i="18" s="1"/>
  <c r="CC119" i="18"/>
  <c r="BW118" i="18"/>
  <c r="BI118" i="18" s="1"/>
  <c r="BZ117" i="18"/>
  <c r="BL117" i="18" s="1"/>
  <c r="BT116" i="18"/>
  <c r="BF116" i="18" s="1"/>
  <c r="CD114" i="18"/>
  <c r="BX113" i="18"/>
  <c r="BJ113" i="18" s="1"/>
  <c r="CA112" i="18"/>
  <c r="BM112" i="18" s="1"/>
  <c r="BU111" i="18"/>
  <c r="BG111" i="18" s="1"/>
  <c r="BR110" i="18"/>
  <c r="BD110" i="18" s="1"/>
  <c r="CB108" i="18"/>
  <c r="BV107" i="18"/>
  <c r="BH107" i="18" s="1"/>
  <c r="BY106" i="18"/>
  <c r="BK106" i="18" s="1"/>
  <c r="BS105" i="18"/>
  <c r="BE105" i="18" s="1"/>
  <c r="CC103" i="18"/>
  <c r="BW102" i="18"/>
  <c r="BI102" i="18" s="1"/>
  <c r="BZ101" i="18"/>
  <c r="BL101" i="18" s="1"/>
  <c r="BT100" i="18"/>
  <c r="BF100" i="18" s="1"/>
  <c r="CD98" i="18"/>
  <c r="BX97" i="18"/>
  <c r="BJ97" i="18" s="1"/>
  <c r="CA96" i="18"/>
  <c r="BM96" i="18" s="1"/>
  <c r="BU95" i="18"/>
  <c r="BG95" i="18" s="1"/>
  <c r="BR94" i="18"/>
  <c r="BD94" i="18" s="1"/>
  <c r="CB92" i="18"/>
  <c r="BV91" i="18"/>
  <c r="BH91" i="18" s="1"/>
  <c r="BY90" i="18"/>
  <c r="BK90" i="18" s="1"/>
  <c r="BS89" i="18"/>
  <c r="BE89" i="18" s="1"/>
  <c r="CC87" i="18"/>
  <c r="CD86" i="18"/>
  <c r="BY86" i="18"/>
  <c r="BK86" i="18" s="1"/>
  <c r="BX85" i="18"/>
  <c r="BJ85" i="18" s="1"/>
  <c r="BS85" i="18"/>
  <c r="BE85" i="18" s="1"/>
  <c r="CA84" i="18"/>
  <c r="BM84" i="18" s="1"/>
  <c r="CC83" i="18"/>
  <c r="BZ83" i="18"/>
  <c r="BL83" i="18" s="1"/>
  <c r="BS83" i="18"/>
  <c r="BE83" i="18" s="1"/>
  <c r="CB82" i="18"/>
  <c r="CA82" i="18"/>
  <c r="BM82" i="18" s="1"/>
  <c r="BT82" i="18"/>
  <c r="BF82" i="18" s="1"/>
  <c r="CC81" i="18"/>
  <c r="BV81" i="18"/>
  <c r="BH81" i="18" s="1"/>
  <c r="BU81" i="18"/>
  <c r="BG81" i="18" s="1"/>
  <c r="CD80" i="18"/>
  <c r="BW80" i="18"/>
  <c r="BI80" i="18" s="1"/>
  <c r="BY80" i="18"/>
  <c r="BK80" i="18" s="1"/>
  <c r="BR80" i="18"/>
  <c r="BD80" i="18" s="1"/>
  <c r="BX79" i="18"/>
  <c r="BJ79" i="18" s="1"/>
  <c r="BZ79" i="18"/>
  <c r="BL79" i="18" s="1"/>
  <c r="BS79" i="18"/>
  <c r="BE79" i="18" s="1"/>
  <c r="CB78" i="18"/>
  <c r="CA78" i="18"/>
  <c r="BM78" i="18" s="1"/>
  <c r="BT78" i="18"/>
  <c r="BF78" i="18" s="1"/>
  <c r="CC77" i="18"/>
  <c r="BV77" i="18"/>
  <c r="BH77" i="18" s="1"/>
  <c r="BU77" i="18"/>
  <c r="BG77" i="18" s="1"/>
  <c r="CD76" i="18"/>
  <c r="BW76" i="18"/>
  <c r="BI76" i="18" s="1"/>
  <c r="BY76" i="18"/>
  <c r="BK76" i="18" s="1"/>
  <c r="BR76" i="18"/>
  <c r="BD76" i="18" s="1"/>
  <c r="BX75" i="18"/>
  <c r="BJ75" i="18" s="1"/>
  <c r="BZ75" i="18"/>
  <c r="BL75" i="18" s="1"/>
  <c r="BS75" i="18"/>
  <c r="BE75" i="18" s="1"/>
  <c r="CB74" i="18"/>
  <c r="CA74" i="18"/>
  <c r="BM74" i="18" s="1"/>
  <c r="BT74" i="18"/>
  <c r="BF74" i="18" s="1"/>
  <c r="CC73" i="18"/>
  <c r="BV73" i="18"/>
  <c r="BH73" i="18" s="1"/>
  <c r="BU73" i="18"/>
  <c r="BG73" i="18" s="1"/>
  <c r="CD72" i="18"/>
  <c r="BW72" i="18"/>
  <c r="BI72" i="18" s="1"/>
  <c r="BY72" i="18"/>
  <c r="BK72" i="18" s="1"/>
  <c r="BR72" i="18"/>
  <c r="BD72" i="18" s="1"/>
  <c r="BX71" i="18"/>
  <c r="BJ71" i="18" s="1"/>
  <c r="BZ71" i="18"/>
  <c r="BL71" i="18" s="1"/>
  <c r="BS71" i="18"/>
  <c r="BE71" i="18" s="1"/>
  <c r="CB70" i="18"/>
  <c r="CA70" i="18"/>
  <c r="BM70" i="18" s="1"/>
  <c r="BT70" i="18"/>
  <c r="BF70" i="18" s="1"/>
  <c r="CC69" i="18"/>
  <c r="BV69" i="18"/>
  <c r="BH69" i="18" s="1"/>
  <c r="BU69" i="18"/>
  <c r="BG69" i="18" s="1"/>
  <c r="CD68" i="18"/>
  <c r="BW68" i="18"/>
  <c r="BI68" i="18" s="1"/>
  <c r="BY68" i="18"/>
  <c r="BK68" i="18" s="1"/>
  <c r="BR68" i="18"/>
  <c r="BD68" i="18" s="1"/>
  <c r="BX67" i="18"/>
  <c r="BJ67" i="18" s="1"/>
  <c r="BZ67" i="18"/>
  <c r="BL67" i="18" s="1"/>
  <c r="BS67" i="18"/>
  <c r="BE67" i="18" s="1"/>
  <c r="CB66" i="18"/>
  <c r="CA66" i="18"/>
  <c r="BM66" i="18" s="1"/>
  <c r="BT66" i="18"/>
  <c r="BF66" i="18" s="1"/>
  <c r="CC65" i="18"/>
  <c r="BV65" i="18"/>
  <c r="BH65" i="18" s="1"/>
  <c r="BU65" i="18"/>
  <c r="BG65" i="18" s="1"/>
  <c r="CD64" i="18"/>
  <c r="BW64" i="18"/>
  <c r="BI64" i="18" s="1"/>
  <c r="BY64" i="18"/>
  <c r="BK64" i="18" s="1"/>
  <c r="BR64" i="18"/>
  <c r="BD64" i="18" s="1"/>
  <c r="BX62" i="18"/>
  <c r="BJ62" i="18" s="1"/>
  <c r="BZ62" i="18"/>
  <c r="BL62" i="18" s="1"/>
  <c r="BS62" i="18"/>
  <c r="BE62" i="18" s="1"/>
  <c r="CB61" i="18"/>
  <c r="CA61" i="18"/>
  <c r="BM61" i="18" s="1"/>
  <c r="BT61" i="18"/>
  <c r="BF61" i="18" s="1"/>
  <c r="CC60" i="18"/>
  <c r="BV60" i="18"/>
  <c r="BH60" i="18" s="1"/>
  <c r="BU60" i="18"/>
  <c r="BG60" i="18" s="1"/>
  <c r="CD59" i="18"/>
  <c r="BW59" i="18"/>
  <c r="BI59" i="18" s="1"/>
  <c r="BY59" i="18"/>
  <c r="BK59" i="18" s="1"/>
  <c r="BR59" i="18"/>
  <c r="BD59" i="18" s="1"/>
  <c r="BX58" i="18"/>
  <c r="BJ58" i="18" s="1"/>
  <c r="BZ58" i="18"/>
  <c r="BL58" i="18" s="1"/>
  <c r="BS58" i="18"/>
  <c r="BE58" i="18" s="1"/>
  <c r="CB57" i="18"/>
  <c r="CA57" i="18"/>
  <c r="BM57" i="18" s="1"/>
  <c r="BT57" i="18"/>
  <c r="BF57" i="18" s="1"/>
  <c r="CC56" i="18"/>
  <c r="BV56" i="18"/>
  <c r="BH56" i="18" s="1"/>
  <c r="BU56" i="18"/>
  <c r="BG56" i="18" s="1"/>
  <c r="CD55" i="18"/>
  <c r="BW55" i="18"/>
  <c r="BI55" i="18" s="1"/>
  <c r="BY55" i="18"/>
  <c r="BK55" i="18" s="1"/>
  <c r="BR55" i="18"/>
  <c r="BD55" i="18" s="1"/>
  <c r="BX54" i="18"/>
  <c r="BJ54" i="18" s="1"/>
  <c r="BZ54" i="18"/>
  <c r="BL54" i="18" s="1"/>
  <c r="BS54" i="18"/>
  <c r="BE54" i="18" s="1"/>
  <c r="CB53" i="18"/>
  <c r="CA53" i="18"/>
  <c r="BM53" i="18" s="1"/>
  <c r="BT53" i="18"/>
  <c r="BF53" i="18" s="1"/>
  <c r="CC52" i="18"/>
  <c r="BV52" i="18"/>
  <c r="BH52" i="18" s="1"/>
  <c r="BU52" i="18"/>
  <c r="BG52" i="18" s="1"/>
  <c r="CD51" i="18"/>
  <c r="BW51" i="18"/>
  <c r="BI51" i="18" s="1"/>
  <c r="BY51" i="18"/>
  <c r="BK51" i="18" s="1"/>
  <c r="BR51" i="18"/>
  <c r="BD51" i="18" s="1"/>
  <c r="BX50" i="18"/>
  <c r="BJ50" i="18" s="1"/>
  <c r="BZ50" i="18"/>
  <c r="BL50" i="18" s="1"/>
  <c r="BS50" i="18"/>
  <c r="BE50" i="18" s="1"/>
  <c r="CB49" i="18"/>
  <c r="CA49" i="18"/>
  <c r="BM49" i="18" s="1"/>
  <c r="BT49" i="18"/>
  <c r="BF49" i="18" s="1"/>
  <c r="CC48" i="18"/>
  <c r="BV48" i="18"/>
  <c r="BH48" i="18" s="1"/>
  <c r="BU48" i="18"/>
  <c r="BG48" i="18" s="1"/>
  <c r="CD47" i="18"/>
  <c r="BW47" i="18"/>
  <c r="BI47" i="18" s="1"/>
  <c r="BY47" i="18"/>
  <c r="BK47" i="18" s="1"/>
  <c r="BR47" i="18"/>
  <c r="BD47" i="18" s="1"/>
  <c r="BX46" i="18"/>
  <c r="BJ46" i="18" s="1"/>
  <c r="BZ46" i="18"/>
  <c r="BL46" i="18" s="1"/>
  <c r="BS46" i="18"/>
  <c r="BE46" i="18" s="1"/>
  <c r="CB45" i="18"/>
  <c r="CA45" i="18"/>
  <c r="BM45" i="18" s="1"/>
  <c r="BT45" i="18"/>
  <c r="BF45" i="18" s="1"/>
  <c r="CC44" i="18"/>
  <c r="BV44" i="18"/>
  <c r="BH44" i="18" s="1"/>
  <c r="BU44" i="18"/>
  <c r="BG44" i="18" s="1"/>
  <c r="CD43" i="18"/>
  <c r="BW43" i="18"/>
  <c r="BI43" i="18" s="1"/>
  <c r="BY43" i="18"/>
  <c r="BK43" i="18" s="1"/>
  <c r="BR43" i="18"/>
  <c r="BD43" i="18" s="1"/>
  <c r="BX42" i="18"/>
  <c r="BJ42" i="18" s="1"/>
  <c r="BZ42" i="18"/>
  <c r="BL42" i="18" s="1"/>
  <c r="BS42" i="18"/>
  <c r="BE42" i="18" s="1"/>
  <c r="CB41" i="18"/>
  <c r="CA41" i="18"/>
  <c r="BM41" i="18" s="1"/>
  <c r="BT41" i="18"/>
  <c r="BF41" i="18" s="1"/>
  <c r="CC40" i="18"/>
  <c r="BV40" i="18"/>
  <c r="BH40" i="18" s="1"/>
  <c r="BU40" i="18"/>
  <c r="BG40" i="18" s="1"/>
  <c r="CD39" i="18"/>
  <c r="BW39" i="18"/>
  <c r="BI39" i="18" s="1"/>
  <c r="BY39" i="18"/>
  <c r="BK39" i="18" s="1"/>
  <c r="BR39" i="18"/>
  <c r="BD39" i="18" s="1"/>
  <c r="BX38" i="18"/>
  <c r="BJ38" i="18" s="1"/>
  <c r="BZ38" i="18"/>
  <c r="BL38" i="18" s="1"/>
  <c r="BS38" i="18"/>
  <c r="BE38" i="18" s="1"/>
  <c r="CB37" i="18"/>
  <c r="CA37" i="18"/>
  <c r="BM37" i="18" s="1"/>
  <c r="BT37" i="18"/>
  <c r="BF37" i="18" s="1"/>
  <c r="CC36" i="18"/>
  <c r="BV36" i="18"/>
  <c r="BH36" i="18" s="1"/>
  <c r="BU36" i="18"/>
  <c r="BG36" i="18" s="1"/>
  <c r="CD35" i="18"/>
  <c r="BW35" i="18"/>
  <c r="BI35" i="18" s="1"/>
  <c r="BY35" i="18"/>
  <c r="BK35" i="18" s="1"/>
  <c r="BR35" i="18"/>
  <c r="BD35" i="18" s="1"/>
  <c r="BX34" i="18"/>
  <c r="BJ34" i="18" s="1"/>
  <c r="BZ34" i="18"/>
  <c r="BL34" i="18" s="1"/>
  <c r="BS34" i="18"/>
  <c r="BE34" i="18" s="1"/>
  <c r="CB33" i="18"/>
  <c r="CA33" i="18"/>
  <c r="BM33" i="18" s="1"/>
  <c r="BT33" i="18"/>
  <c r="BF33" i="18" s="1"/>
  <c r="CC31" i="18"/>
  <c r="BV31" i="18"/>
  <c r="BH31" i="18" s="1"/>
  <c r="BU31" i="18"/>
  <c r="BG31" i="18" s="1"/>
  <c r="CD30" i="18"/>
  <c r="BW30" i="18"/>
  <c r="BI30" i="18" s="1"/>
  <c r="BY30" i="18"/>
  <c r="BK30" i="18" s="1"/>
  <c r="BR30" i="18"/>
  <c r="BD30" i="18" s="1"/>
  <c r="BX29" i="18"/>
  <c r="BJ29" i="18" s="1"/>
  <c r="BZ29" i="18"/>
  <c r="BL29" i="18" s="1"/>
  <c r="BS29" i="18"/>
  <c r="BE29" i="18" s="1"/>
  <c r="CB28" i="18"/>
  <c r="CA28" i="18"/>
  <c r="BM28" i="18" s="1"/>
  <c r="BT28" i="18"/>
  <c r="BF28" i="18" s="1"/>
  <c r="CC27" i="18"/>
  <c r="BV27" i="18"/>
  <c r="BH27" i="18" s="1"/>
  <c r="BU27" i="18"/>
  <c r="BG27" i="18" s="1"/>
  <c r="CD26" i="18"/>
  <c r="BW26" i="18"/>
  <c r="BI26" i="18" s="1"/>
  <c r="BY26" i="18"/>
  <c r="BK26" i="18" s="1"/>
  <c r="BR26" i="18"/>
  <c r="BD26" i="18" s="1"/>
  <c r="BX25" i="18"/>
  <c r="BJ25" i="18" s="1"/>
  <c r="BZ25" i="18"/>
  <c r="BL25" i="18" s="1"/>
  <c r="BS25" i="18"/>
  <c r="BE25" i="18" s="1"/>
  <c r="CB24" i="18"/>
  <c r="CA24" i="18"/>
  <c r="BM24" i="18" s="1"/>
  <c r="BT24" i="18"/>
  <c r="BF24" i="18" s="1"/>
  <c r="CC23" i="18"/>
  <c r="BV23" i="18"/>
  <c r="BH23" i="18" s="1"/>
  <c r="BU23" i="18"/>
  <c r="BG23" i="18" s="1"/>
  <c r="CD22" i="18"/>
  <c r="BW22" i="18"/>
  <c r="BI22" i="18" s="1"/>
  <c r="BY22" i="18"/>
  <c r="BK22" i="18" s="1"/>
  <c r="BR22" i="18"/>
  <c r="BD22" i="18" s="1"/>
  <c r="BX21" i="18"/>
  <c r="BJ21" i="18" s="1"/>
  <c r="BZ21" i="18"/>
  <c r="BL21" i="18" s="1"/>
  <c r="BS21" i="18"/>
  <c r="BE21" i="18" s="1"/>
  <c r="CB20" i="18"/>
  <c r="CA20" i="18"/>
  <c r="BM20" i="18" s="1"/>
  <c r="BT20" i="18"/>
  <c r="BF20" i="18" s="1"/>
  <c r="CC19" i="18"/>
  <c r="BV19" i="18"/>
  <c r="BH19" i="18" s="1"/>
  <c r="BU19" i="18"/>
  <c r="BG19" i="18" s="1"/>
  <c r="CD18" i="18"/>
  <c r="BW18" i="18"/>
  <c r="BI18" i="18" s="1"/>
  <c r="BY18" i="18"/>
  <c r="BK18" i="18" s="1"/>
  <c r="BR18" i="18"/>
  <c r="BD18" i="18" s="1"/>
  <c r="BX17" i="18"/>
  <c r="BJ17" i="18" s="1"/>
  <c r="BZ17" i="18"/>
  <c r="BL17" i="18" s="1"/>
  <c r="BS17" i="18"/>
  <c r="BE17" i="18" s="1"/>
  <c r="CB16" i="18"/>
  <c r="CA16" i="18"/>
  <c r="BM16" i="18" s="1"/>
  <c r="BT16" i="18"/>
  <c r="BF16" i="18" s="1"/>
  <c r="CC15" i="18"/>
  <c r="BV15" i="18"/>
  <c r="BH15" i="18" s="1"/>
  <c r="BU15" i="18"/>
  <c r="BG15" i="18" s="1"/>
  <c r="CD14" i="18"/>
  <c r="BW14" i="18"/>
  <c r="BI14" i="18" s="1"/>
  <c r="BY14" i="18"/>
  <c r="BK14" i="18" s="1"/>
  <c r="BR14" i="18"/>
  <c r="BD14" i="18" s="1"/>
  <c r="BX13" i="18"/>
  <c r="BJ13" i="18" s="1"/>
  <c r="BZ13" i="18"/>
  <c r="BL13" i="18" s="1"/>
  <c r="BS13" i="18"/>
  <c r="BE13" i="18" s="1"/>
  <c r="CB12" i="18"/>
  <c r="CA12" i="18"/>
  <c r="BM12" i="18" s="1"/>
  <c r="BT12" i="18"/>
  <c r="BF12" i="18" s="1"/>
  <c r="CC11" i="18"/>
  <c r="BV11" i="18"/>
  <c r="BH11" i="18" s="1"/>
  <c r="BU11" i="18"/>
  <c r="BG11" i="18" s="1"/>
  <c r="CD10" i="18"/>
  <c r="BW10" i="18"/>
  <c r="BI10" i="18" s="1"/>
  <c r="BY10" i="18"/>
  <c r="BK10" i="18" s="1"/>
  <c r="BR10" i="18"/>
  <c r="BD10" i="18" s="1"/>
  <c r="BX9" i="18"/>
  <c r="BJ9" i="18" s="1"/>
  <c r="BY9" i="18"/>
  <c r="BK9" i="18" s="1"/>
  <c r="BR9" i="18"/>
  <c r="BD9" i="18" s="1"/>
  <c r="BR183" i="18"/>
  <c r="BD183" i="18" s="1"/>
  <c r="CA140" i="18"/>
  <c r="BM140" i="18" s="1"/>
  <c r="CD124" i="18"/>
  <c r="BU119" i="18"/>
  <c r="BG119" i="18" s="1"/>
  <c r="BV115" i="18"/>
  <c r="BH115" i="18" s="1"/>
  <c r="BZ109" i="18"/>
  <c r="BL109" i="18" s="1"/>
  <c r="BX105" i="18"/>
  <c r="BJ105" i="18" s="1"/>
  <c r="BR102" i="18"/>
  <c r="BD102" i="18" s="1"/>
  <c r="BY98" i="18"/>
  <c r="BK98" i="18" s="1"/>
  <c r="BW94" i="18"/>
  <c r="BI94" i="18" s="1"/>
  <c r="BX89" i="18"/>
  <c r="BJ89" i="18" s="1"/>
  <c r="BW86" i="18"/>
  <c r="BI86" i="18" s="1"/>
  <c r="CB84" i="18"/>
  <c r="CD82" i="18"/>
  <c r="BX81" i="18"/>
  <c r="BJ81" i="18" s="1"/>
  <c r="CB80" i="18"/>
  <c r="CC79" i="18"/>
  <c r="CD78" i="18"/>
  <c r="BR78" i="18"/>
  <c r="BD78" i="18" s="1"/>
  <c r="CA76" i="18"/>
  <c r="BM76" i="18" s="1"/>
  <c r="BU75" i="18"/>
  <c r="BG75" i="18" s="1"/>
  <c r="BR74" i="18"/>
  <c r="BD74" i="18" s="1"/>
  <c r="BS73" i="18"/>
  <c r="BE73" i="18" s="1"/>
  <c r="CC71" i="18"/>
  <c r="BR70" i="18"/>
  <c r="BD70" i="18" s="1"/>
  <c r="CB68" i="18"/>
  <c r="CC67" i="18"/>
  <c r="CD66" i="18"/>
  <c r="BR66" i="18"/>
  <c r="BD66" i="18" s="1"/>
  <c r="BS65" i="18"/>
  <c r="BE65" i="18" s="1"/>
  <c r="BV62" i="18"/>
  <c r="BH62" i="18" s="1"/>
  <c r="BW61" i="18"/>
  <c r="BI61" i="18" s="1"/>
  <c r="BX60" i="18"/>
  <c r="BJ60" i="18" s="1"/>
  <c r="CB59" i="18"/>
  <c r="CC58" i="18"/>
  <c r="CD57" i="18"/>
  <c r="BR57" i="18"/>
  <c r="BD57" i="18" s="1"/>
  <c r="BS56" i="18"/>
  <c r="BE56" i="18" s="1"/>
  <c r="BT55" i="18"/>
  <c r="BF55" i="18" s="1"/>
  <c r="BU54" i="18"/>
  <c r="BG54" i="18" s="1"/>
  <c r="BR53" i="18"/>
  <c r="BD53" i="18" s="1"/>
  <c r="BS52" i="18"/>
  <c r="BE52" i="18" s="1"/>
  <c r="BT51" i="18"/>
  <c r="BF51" i="18" s="1"/>
  <c r="BV50" i="18"/>
  <c r="BH50" i="18" s="1"/>
  <c r="BW49" i="18"/>
  <c r="BI49" i="18" s="1"/>
  <c r="BX48" i="18"/>
  <c r="BJ48" i="18" s="1"/>
  <c r="CB47" i="18"/>
  <c r="CC46" i="18"/>
  <c r="BO40" i="18"/>
  <c r="B40" i="18" s="1"/>
  <c r="CA185" i="18"/>
  <c r="BM185" i="18" s="1"/>
  <c r="BW175" i="18"/>
  <c r="BI175" i="18" s="1"/>
  <c r="CD155" i="18"/>
  <c r="BW146" i="18"/>
  <c r="BI146" i="18" s="1"/>
  <c r="BX141" i="18"/>
  <c r="BJ141" i="18" s="1"/>
  <c r="CB136" i="18"/>
  <c r="CC131" i="18"/>
  <c r="BR128" i="18"/>
  <c r="BD128" i="18" s="1"/>
  <c r="BV125" i="18"/>
  <c r="BH125" i="18" s="1"/>
  <c r="BS123" i="18"/>
  <c r="BE123" i="18" s="1"/>
  <c r="CB120" i="18"/>
  <c r="BV119" i="18"/>
  <c r="BH119" i="18" s="1"/>
  <c r="BY118" i="18"/>
  <c r="BK118" i="18" s="1"/>
  <c r="BS117" i="18"/>
  <c r="BE117" i="18" s="1"/>
  <c r="CC115" i="18"/>
  <c r="BW114" i="18"/>
  <c r="BI114" i="18" s="1"/>
  <c r="BZ113" i="18"/>
  <c r="BL113" i="18" s="1"/>
  <c r="BT112" i="18"/>
  <c r="BF112" i="18" s="1"/>
  <c r="CD110" i="18"/>
  <c r="BX109" i="18"/>
  <c r="BJ109" i="18" s="1"/>
  <c r="CA108" i="18"/>
  <c r="BM108" i="18" s="1"/>
  <c r="BU107" i="18"/>
  <c r="BG107" i="18" s="1"/>
  <c r="BR106" i="18"/>
  <c r="BD106" i="18" s="1"/>
  <c r="CB104" i="18"/>
  <c r="BV103" i="18"/>
  <c r="BH103" i="18" s="1"/>
  <c r="BY102" i="18"/>
  <c r="BK102" i="18" s="1"/>
  <c r="BS101" i="18"/>
  <c r="BE101" i="18" s="1"/>
  <c r="CC99" i="18"/>
  <c r="BW98" i="18"/>
  <c r="BI98" i="18" s="1"/>
  <c r="BZ97" i="18"/>
  <c r="BL97" i="18" s="1"/>
  <c r="BT96" i="18"/>
  <c r="BF96" i="18" s="1"/>
  <c r="CD94" i="18"/>
  <c r="BX93" i="18"/>
  <c r="BJ93" i="18" s="1"/>
  <c r="CA92" i="18"/>
  <c r="BM92" i="18" s="1"/>
  <c r="BU91" i="18"/>
  <c r="BG91" i="18" s="1"/>
  <c r="BR90" i="18"/>
  <c r="BD90" i="18" s="1"/>
  <c r="CB88" i="18"/>
  <c r="BV87" i="18"/>
  <c r="BH87" i="18" s="1"/>
  <c r="CB86" i="18"/>
  <c r="BT86" i="18"/>
  <c r="BF86" i="18" s="1"/>
  <c r="BV85" i="18"/>
  <c r="BH85" i="18" s="1"/>
  <c r="CD84" i="18"/>
  <c r="BY84" i="18"/>
  <c r="BK84" i="18" s="1"/>
  <c r="BX83" i="18"/>
  <c r="BJ83" i="18" s="1"/>
  <c r="BY83" i="18"/>
  <c r="BK83" i="18" s="1"/>
  <c r="BR83" i="18"/>
  <c r="BD83" i="18" s="1"/>
  <c r="BX82" i="18"/>
  <c r="BJ82" i="18" s="1"/>
  <c r="BZ82" i="18"/>
  <c r="BL82" i="18" s="1"/>
  <c r="BS82" i="18"/>
  <c r="BE82" i="18" s="1"/>
  <c r="CB81" i="18"/>
  <c r="CA81" i="18"/>
  <c r="BM81" i="18" s="1"/>
  <c r="BT81" i="18"/>
  <c r="BF81" i="18" s="1"/>
  <c r="CC80" i="18"/>
  <c r="BV80" i="18"/>
  <c r="BH80" i="18" s="1"/>
  <c r="BU80" i="18"/>
  <c r="BG80" i="18" s="1"/>
  <c r="CD79" i="18"/>
  <c r="BW79" i="18"/>
  <c r="BI79" i="18" s="1"/>
  <c r="BY79" i="18"/>
  <c r="BK79" i="18" s="1"/>
  <c r="BR79" i="18"/>
  <c r="BD79" i="18" s="1"/>
  <c r="BX78" i="18"/>
  <c r="BJ78" i="18" s="1"/>
  <c r="BZ78" i="18"/>
  <c r="BL78" i="18" s="1"/>
  <c r="BS78" i="18"/>
  <c r="BE78" i="18" s="1"/>
  <c r="CB77" i="18"/>
  <c r="CA77" i="18"/>
  <c r="BM77" i="18" s="1"/>
  <c r="BT77" i="18"/>
  <c r="BF77" i="18" s="1"/>
  <c r="CC76" i="18"/>
  <c r="BV76" i="18"/>
  <c r="BH76" i="18" s="1"/>
  <c r="BU76" i="18"/>
  <c r="BG76" i="18" s="1"/>
  <c r="CD75" i="18"/>
  <c r="BW75" i="18"/>
  <c r="BI75" i="18" s="1"/>
  <c r="BY75" i="18"/>
  <c r="BK75" i="18" s="1"/>
  <c r="BR75" i="18"/>
  <c r="BD75" i="18" s="1"/>
  <c r="BX74" i="18"/>
  <c r="BJ74" i="18" s="1"/>
  <c r="BZ74" i="18"/>
  <c r="BL74" i="18" s="1"/>
  <c r="BS74" i="18"/>
  <c r="BE74" i="18" s="1"/>
  <c r="CB73" i="18"/>
  <c r="CA73" i="18"/>
  <c r="BM73" i="18" s="1"/>
  <c r="BT73" i="18"/>
  <c r="BF73" i="18" s="1"/>
  <c r="CC72" i="18"/>
  <c r="BV72" i="18"/>
  <c r="BH72" i="18" s="1"/>
  <c r="BU72" i="18"/>
  <c r="BG72" i="18" s="1"/>
  <c r="CD71" i="18"/>
  <c r="BW71" i="18"/>
  <c r="BI71" i="18" s="1"/>
  <c r="BY71" i="18"/>
  <c r="BK71" i="18" s="1"/>
  <c r="BR71" i="18"/>
  <c r="BD71" i="18" s="1"/>
  <c r="BX70" i="18"/>
  <c r="BJ70" i="18" s="1"/>
  <c r="BZ70" i="18"/>
  <c r="BL70" i="18" s="1"/>
  <c r="BS70" i="18"/>
  <c r="BE70" i="18" s="1"/>
  <c r="CB69" i="18"/>
  <c r="CA69" i="18"/>
  <c r="BM69" i="18" s="1"/>
  <c r="BT69" i="18"/>
  <c r="BF69" i="18" s="1"/>
  <c r="CC68" i="18"/>
  <c r="BV68" i="18"/>
  <c r="BH68" i="18" s="1"/>
  <c r="BU68" i="18"/>
  <c r="BG68" i="18" s="1"/>
  <c r="CD67" i="18"/>
  <c r="BW67" i="18"/>
  <c r="BI67" i="18" s="1"/>
  <c r="BY67" i="18"/>
  <c r="BK67" i="18" s="1"/>
  <c r="BR67" i="18"/>
  <c r="BD67" i="18" s="1"/>
  <c r="BX66" i="18"/>
  <c r="BJ66" i="18" s="1"/>
  <c r="BZ66" i="18"/>
  <c r="BL66" i="18" s="1"/>
  <c r="BS66" i="18"/>
  <c r="BE66" i="18" s="1"/>
  <c r="CB65" i="18"/>
  <c r="CA65" i="18"/>
  <c r="BM65" i="18" s="1"/>
  <c r="BT65" i="18"/>
  <c r="BF65" i="18" s="1"/>
  <c r="CC64" i="18"/>
  <c r="BV64" i="18"/>
  <c r="BH64" i="18" s="1"/>
  <c r="BU64" i="18"/>
  <c r="BG64" i="18" s="1"/>
  <c r="CD62" i="18"/>
  <c r="BW62" i="18"/>
  <c r="BI62" i="18" s="1"/>
  <c r="BY62" i="18"/>
  <c r="BK62" i="18" s="1"/>
  <c r="BR62" i="18"/>
  <c r="BD62" i="18" s="1"/>
  <c r="BX61" i="18"/>
  <c r="BJ61" i="18" s="1"/>
  <c r="BZ61" i="18"/>
  <c r="BL61" i="18" s="1"/>
  <c r="BS61" i="18"/>
  <c r="BE61" i="18" s="1"/>
  <c r="CB60" i="18"/>
  <c r="CA60" i="18"/>
  <c r="BM60" i="18" s="1"/>
  <c r="BT60" i="18"/>
  <c r="BF60" i="18" s="1"/>
  <c r="CC59" i="18"/>
  <c r="BV59" i="18"/>
  <c r="BH59" i="18" s="1"/>
  <c r="BU59" i="18"/>
  <c r="BG59" i="18" s="1"/>
  <c r="CD58" i="18"/>
  <c r="BW58" i="18"/>
  <c r="BI58" i="18" s="1"/>
  <c r="BY58" i="18"/>
  <c r="BK58" i="18" s="1"/>
  <c r="BR58" i="18"/>
  <c r="BD58" i="18" s="1"/>
  <c r="BX57" i="18"/>
  <c r="BJ57" i="18" s="1"/>
  <c r="BZ57" i="18"/>
  <c r="BL57" i="18" s="1"/>
  <c r="BS57" i="18"/>
  <c r="BE57" i="18" s="1"/>
  <c r="CB56" i="18"/>
  <c r="CA56" i="18"/>
  <c r="BM56" i="18" s="1"/>
  <c r="BT56" i="18"/>
  <c r="BF56" i="18" s="1"/>
  <c r="CC55" i="18"/>
  <c r="BV55" i="18"/>
  <c r="BH55" i="18" s="1"/>
  <c r="BU55" i="18"/>
  <c r="BG55" i="18" s="1"/>
  <c r="CD54" i="18"/>
  <c r="BW54" i="18"/>
  <c r="BI54" i="18" s="1"/>
  <c r="BY54" i="18"/>
  <c r="BK54" i="18" s="1"/>
  <c r="BR54" i="18"/>
  <c r="BD54" i="18" s="1"/>
  <c r="BX53" i="18"/>
  <c r="BJ53" i="18" s="1"/>
  <c r="BZ53" i="18"/>
  <c r="BL53" i="18" s="1"/>
  <c r="BS53" i="18"/>
  <c r="BE53" i="18" s="1"/>
  <c r="CB52" i="18"/>
  <c r="CA52" i="18"/>
  <c r="BM52" i="18" s="1"/>
  <c r="BT52" i="18"/>
  <c r="BF52" i="18" s="1"/>
  <c r="CC51" i="18"/>
  <c r="BV51" i="18"/>
  <c r="BH51" i="18" s="1"/>
  <c r="BU51" i="18"/>
  <c r="BG51" i="18" s="1"/>
  <c r="CD50" i="18"/>
  <c r="BW50" i="18"/>
  <c r="BI50" i="18" s="1"/>
  <c r="BY50" i="18"/>
  <c r="BK50" i="18" s="1"/>
  <c r="BR50" i="18"/>
  <c r="BD50" i="18" s="1"/>
  <c r="BX49" i="18"/>
  <c r="BJ49" i="18" s="1"/>
  <c r="BZ49" i="18"/>
  <c r="BL49" i="18" s="1"/>
  <c r="BS49" i="18"/>
  <c r="BE49" i="18" s="1"/>
  <c r="CB48" i="18"/>
  <c r="CA48" i="18"/>
  <c r="BM48" i="18" s="1"/>
  <c r="BT48" i="18"/>
  <c r="BF48" i="18" s="1"/>
  <c r="CC47" i="18"/>
  <c r="BV47" i="18"/>
  <c r="BH47" i="18" s="1"/>
  <c r="BU47" i="18"/>
  <c r="BG47" i="18" s="1"/>
  <c r="CD46" i="18"/>
  <c r="BW46" i="18"/>
  <c r="BI46" i="18" s="1"/>
  <c r="BY46" i="18"/>
  <c r="BK46" i="18" s="1"/>
  <c r="BR46" i="18"/>
  <c r="BD46" i="18" s="1"/>
  <c r="BX45" i="18"/>
  <c r="BJ45" i="18" s="1"/>
  <c r="BZ45" i="18"/>
  <c r="BL45" i="18" s="1"/>
  <c r="BS45" i="18"/>
  <c r="BE45" i="18" s="1"/>
  <c r="CB44" i="18"/>
  <c r="CA44" i="18"/>
  <c r="BM44" i="18" s="1"/>
  <c r="BT44" i="18"/>
  <c r="BF44" i="18" s="1"/>
  <c r="CC43" i="18"/>
  <c r="BV43" i="18"/>
  <c r="BH43" i="18" s="1"/>
  <c r="BU43" i="18"/>
  <c r="BG43" i="18" s="1"/>
  <c r="CD42" i="18"/>
  <c r="BW42" i="18"/>
  <c r="BI42" i="18" s="1"/>
  <c r="BY42" i="18"/>
  <c r="BK42" i="18" s="1"/>
  <c r="BR42" i="18"/>
  <c r="BD42" i="18" s="1"/>
  <c r="BX41" i="18"/>
  <c r="BJ41" i="18" s="1"/>
  <c r="BZ41" i="18"/>
  <c r="BL41" i="18" s="1"/>
  <c r="BS41" i="18"/>
  <c r="BE41" i="18" s="1"/>
  <c r="CB40" i="18"/>
  <c r="CA40" i="18"/>
  <c r="BM40" i="18" s="1"/>
  <c r="BT40" i="18"/>
  <c r="BF40" i="18" s="1"/>
  <c r="CC39" i="18"/>
  <c r="BV39" i="18"/>
  <c r="BH39" i="18" s="1"/>
  <c r="BU39" i="18"/>
  <c r="BG39" i="18" s="1"/>
  <c r="CD38" i="18"/>
  <c r="BW38" i="18"/>
  <c r="BI38" i="18" s="1"/>
  <c r="BY38" i="18"/>
  <c r="BK38" i="18" s="1"/>
  <c r="BR38" i="18"/>
  <c r="BD38" i="18" s="1"/>
  <c r="BX37" i="18"/>
  <c r="BJ37" i="18" s="1"/>
  <c r="BZ37" i="18"/>
  <c r="BL37" i="18" s="1"/>
  <c r="BS37" i="18"/>
  <c r="BE37" i="18" s="1"/>
  <c r="CB36" i="18"/>
  <c r="CA36" i="18"/>
  <c r="BM36" i="18" s="1"/>
  <c r="BT36" i="18"/>
  <c r="BF36" i="18" s="1"/>
  <c r="CC35" i="18"/>
  <c r="BV35" i="18"/>
  <c r="BH35" i="18" s="1"/>
  <c r="BU35" i="18"/>
  <c r="BG35" i="18" s="1"/>
  <c r="CD34" i="18"/>
  <c r="BW34" i="18"/>
  <c r="BI34" i="18" s="1"/>
  <c r="BY34" i="18"/>
  <c r="BK34" i="18" s="1"/>
  <c r="BR34" i="18"/>
  <c r="BD34" i="18" s="1"/>
  <c r="BX33" i="18"/>
  <c r="BJ33" i="18" s="1"/>
  <c r="BZ33" i="18"/>
  <c r="BL33" i="18" s="1"/>
  <c r="BS33" i="18"/>
  <c r="BE33" i="18" s="1"/>
  <c r="CB31" i="18"/>
  <c r="CA31" i="18"/>
  <c r="BM31" i="18" s="1"/>
  <c r="BT31" i="18"/>
  <c r="BF31" i="18" s="1"/>
  <c r="CC30" i="18"/>
  <c r="BV30" i="18"/>
  <c r="BH30" i="18" s="1"/>
  <c r="BU30" i="18"/>
  <c r="BG30" i="18" s="1"/>
  <c r="CD29" i="18"/>
  <c r="BW29" i="18"/>
  <c r="BI29" i="18" s="1"/>
  <c r="BY29" i="18"/>
  <c r="BK29" i="18" s="1"/>
  <c r="BR29" i="18"/>
  <c r="BD29" i="18" s="1"/>
  <c r="BX28" i="18"/>
  <c r="BJ28" i="18" s="1"/>
  <c r="BZ28" i="18"/>
  <c r="BL28" i="18" s="1"/>
  <c r="BS28" i="18"/>
  <c r="BE28" i="18" s="1"/>
  <c r="CB27" i="18"/>
  <c r="CA27" i="18"/>
  <c r="BM27" i="18" s="1"/>
  <c r="BT27" i="18"/>
  <c r="BF27" i="18" s="1"/>
  <c r="CC26" i="18"/>
  <c r="BV26" i="18"/>
  <c r="BH26" i="18" s="1"/>
  <c r="BU26" i="18"/>
  <c r="BG26" i="18" s="1"/>
  <c r="CD25" i="18"/>
  <c r="BW25" i="18"/>
  <c r="BI25" i="18" s="1"/>
  <c r="BY25" i="18"/>
  <c r="BK25" i="18" s="1"/>
  <c r="BR25" i="18"/>
  <c r="BD25" i="18" s="1"/>
  <c r="BX24" i="18"/>
  <c r="BJ24" i="18" s="1"/>
  <c r="BZ24" i="18"/>
  <c r="BL24" i="18" s="1"/>
  <c r="BS24" i="18"/>
  <c r="BE24" i="18" s="1"/>
  <c r="CB23" i="18"/>
  <c r="CA23" i="18"/>
  <c r="BM23" i="18" s="1"/>
  <c r="BT23" i="18"/>
  <c r="BF23" i="18" s="1"/>
  <c r="CC22" i="18"/>
  <c r="BV22" i="18"/>
  <c r="BH22" i="18" s="1"/>
  <c r="BU22" i="18"/>
  <c r="BG22" i="18" s="1"/>
  <c r="CD21" i="18"/>
  <c r="BW21" i="18"/>
  <c r="BI21" i="18" s="1"/>
  <c r="BY21" i="18"/>
  <c r="BK21" i="18" s="1"/>
  <c r="BR21" i="18"/>
  <c r="BD21" i="18" s="1"/>
  <c r="BX20" i="18"/>
  <c r="BJ20" i="18" s="1"/>
  <c r="BZ20" i="18"/>
  <c r="BL20" i="18" s="1"/>
  <c r="BS20" i="18"/>
  <c r="BE20" i="18" s="1"/>
  <c r="CB19" i="18"/>
  <c r="CA19" i="18"/>
  <c r="BM19" i="18" s="1"/>
  <c r="BT19" i="18"/>
  <c r="BF19" i="18" s="1"/>
  <c r="CC18" i="18"/>
  <c r="BV18" i="18"/>
  <c r="BH18" i="18" s="1"/>
  <c r="BU18" i="18"/>
  <c r="BG18" i="18" s="1"/>
  <c r="CD17" i="18"/>
  <c r="BW17" i="18"/>
  <c r="BI17" i="18" s="1"/>
  <c r="BY17" i="18"/>
  <c r="BK17" i="18" s="1"/>
  <c r="BR17" i="18"/>
  <c r="BD17" i="18" s="1"/>
  <c r="BX16" i="18"/>
  <c r="BJ16" i="18" s="1"/>
  <c r="BZ16" i="18"/>
  <c r="BL16" i="18" s="1"/>
  <c r="BS16" i="18"/>
  <c r="BE16" i="18" s="1"/>
  <c r="CB15" i="18"/>
  <c r="CA15" i="18"/>
  <c r="BM15" i="18" s="1"/>
  <c r="BT15" i="18"/>
  <c r="BF15" i="18" s="1"/>
  <c r="CC14" i="18"/>
  <c r="BV14" i="18"/>
  <c r="BH14" i="18" s="1"/>
  <c r="BU14" i="18"/>
  <c r="BG14" i="18" s="1"/>
  <c r="CD13" i="18"/>
  <c r="BW13" i="18"/>
  <c r="BI13" i="18" s="1"/>
  <c r="BY13" i="18"/>
  <c r="BK13" i="18" s="1"/>
  <c r="BR13" i="18"/>
  <c r="BD13" i="18" s="1"/>
  <c r="BX12" i="18"/>
  <c r="BJ12" i="18" s="1"/>
  <c r="BZ12" i="18"/>
  <c r="BL12" i="18" s="1"/>
  <c r="BS12" i="18"/>
  <c r="BE12" i="18" s="1"/>
  <c r="CB11" i="18"/>
  <c r="CA11" i="18"/>
  <c r="BM11" i="18" s="1"/>
  <c r="BT11" i="18"/>
  <c r="BF11" i="18" s="1"/>
  <c r="CC10" i="18"/>
  <c r="BV10" i="18"/>
  <c r="BH10" i="18" s="1"/>
  <c r="BU10" i="18"/>
  <c r="BG10" i="18" s="1"/>
  <c r="CD9" i="18"/>
  <c r="BS9" i="18"/>
  <c r="BE9" i="18" s="1"/>
  <c r="BZ9" i="18"/>
  <c r="BL9" i="18" s="1"/>
  <c r="BT173" i="18"/>
  <c r="BF173" i="18" s="1"/>
  <c r="BZ145" i="18"/>
  <c r="BL145" i="18" s="1"/>
  <c r="BW130" i="18"/>
  <c r="BI130" i="18" s="1"/>
  <c r="CA122" i="18"/>
  <c r="BM122" i="18" s="1"/>
  <c r="BR118" i="18"/>
  <c r="BD118" i="18" s="1"/>
  <c r="BY114" i="18"/>
  <c r="BK114" i="18" s="1"/>
  <c r="BW110" i="18"/>
  <c r="BI110" i="18" s="1"/>
  <c r="BT108" i="18"/>
  <c r="BF108" i="18" s="1"/>
  <c r="CA104" i="18"/>
  <c r="BM104" i="18" s="1"/>
  <c r="CB100" i="18"/>
  <c r="CC95" i="18"/>
  <c r="BT92" i="18"/>
  <c r="BF92" i="18" s="1"/>
  <c r="CA88" i="18"/>
  <c r="BM88" i="18" s="1"/>
  <c r="BR86" i="18"/>
  <c r="BD86" i="18" s="1"/>
  <c r="BT84" i="18"/>
  <c r="BF84" i="18" s="1"/>
  <c r="BU83" i="18"/>
  <c r="BG83" i="18" s="1"/>
  <c r="BY82" i="18"/>
  <c r="BK82" i="18" s="1"/>
  <c r="BZ81" i="18"/>
  <c r="BL81" i="18" s="1"/>
  <c r="CA80" i="18"/>
  <c r="BM80" i="18" s="1"/>
  <c r="BU79" i="18"/>
  <c r="BG79" i="18" s="1"/>
  <c r="BY78" i="18"/>
  <c r="BK78" i="18" s="1"/>
  <c r="BZ77" i="18"/>
  <c r="BL77" i="18" s="1"/>
  <c r="CB76" i="18"/>
  <c r="CC75" i="18"/>
  <c r="CD74" i="18"/>
  <c r="BY74" i="18"/>
  <c r="BK74" i="18" s="1"/>
  <c r="BZ73" i="18"/>
  <c r="BL73" i="18" s="1"/>
  <c r="CB72" i="18"/>
  <c r="BT72" i="18"/>
  <c r="BF72" i="18" s="1"/>
  <c r="BU71" i="18"/>
  <c r="BG71" i="18" s="1"/>
  <c r="CD70" i="18"/>
  <c r="BW70" i="18"/>
  <c r="BI70" i="18" s="1"/>
  <c r="BX69" i="18"/>
  <c r="BJ69" i="18" s="1"/>
  <c r="BS69" i="18"/>
  <c r="BE69" i="18" s="1"/>
  <c r="BT68" i="18"/>
  <c r="BF68" i="18" s="1"/>
  <c r="BU67" i="18"/>
  <c r="BG67" i="18" s="1"/>
  <c r="BY66" i="18"/>
  <c r="BK66" i="18" s="1"/>
  <c r="BX65" i="18"/>
  <c r="BJ65" i="18" s="1"/>
  <c r="CB64" i="18"/>
  <c r="BT64" i="18"/>
  <c r="BF64" i="18" s="1"/>
  <c r="BU62" i="18"/>
  <c r="BG62" i="18" s="1"/>
  <c r="BR61" i="18"/>
  <c r="BD61" i="18" s="1"/>
  <c r="BZ60" i="18"/>
  <c r="BL60" i="18" s="1"/>
  <c r="CA59" i="18"/>
  <c r="BM59" i="18" s="1"/>
  <c r="BV58" i="18"/>
  <c r="BH58" i="18" s="1"/>
  <c r="BW57" i="18"/>
  <c r="BI57" i="18" s="1"/>
  <c r="BZ56" i="18"/>
  <c r="BL56" i="18" s="1"/>
  <c r="CB55" i="18"/>
  <c r="CC54" i="18"/>
  <c r="CD53" i="18"/>
  <c r="BY53" i="18"/>
  <c r="BK53" i="18" s="1"/>
  <c r="BZ52" i="18"/>
  <c r="BL52" i="18" s="1"/>
  <c r="CA51" i="18"/>
  <c r="BM51" i="18" s="1"/>
  <c r="BU50" i="18"/>
  <c r="BG50" i="18" s="1"/>
  <c r="BY49" i="18"/>
  <c r="BK49" i="18" s="1"/>
  <c r="BS48" i="18"/>
  <c r="BE48" i="18" s="1"/>
  <c r="BT47" i="18"/>
  <c r="BF47" i="18" s="1"/>
  <c r="BU46" i="18"/>
  <c r="BG46" i="18" s="1"/>
  <c r="BV46" i="18"/>
  <c r="BH46" i="18" s="1"/>
  <c r="BR45" i="18"/>
  <c r="BD45" i="18" s="1"/>
  <c r="CB43" i="18"/>
  <c r="BV42" i="18"/>
  <c r="BH42" i="18" s="1"/>
  <c r="BY41" i="18"/>
  <c r="BK41" i="18" s="1"/>
  <c r="BS40" i="18"/>
  <c r="BE40" i="18" s="1"/>
  <c r="CC38" i="18"/>
  <c r="BW37" i="18"/>
  <c r="BI37" i="18" s="1"/>
  <c r="BZ36" i="18"/>
  <c r="BL36" i="18" s="1"/>
  <c r="BT35" i="18"/>
  <c r="BF35" i="18" s="1"/>
  <c r="CD33" i="18"/>
  <c r="BX31" i="18"/>
  <c r="BJ31" i="18" s="1"/>
  <c r="CA30" i="18"/>
  <c r="BM30" i="18" s="1"/>
  <c r="BU29" i="18"/>
  <c r="BG29" i="18" s="1"/>
  <c r="BR28" i="18"/>
  <c r="BD28" i="18" s="1"/>
  <c r="CB26" i="18"/>
  <c r="BV25" i="18"/>
  <c r="BH25" i="18" s="1"/>
  <c r="BY24" i="18"/>
  <c r="BK24" i="18" s="1"/>
  <c r="BS23" i="18"/>
  <c r="BE23" i="18" s="1"/>
  <c r="CC21" i="18"/>
  <c r="BW20" i="18"/>
  <c r="BI20" i="18" s="1"/>
  <c r="BZ19" i="18"/>
  <c r="BL19" i="18" s="1"/>
  <c r="BT18" i="18"/>
  <c r="BF18" i="18" s="1"/>
  <c r="CD16" i="18"/>
  <c r="BX15" i="18"/>
  <c r="BJ15" i="18" s="1"/>
  <c r="CA14" i="18"/>
  <c r="BM14" i="18" s="1"/>
  <c r="BU13" i="18"/>
  <c r="BG13" i="18" s="1"/>
  <c r="BR12" i="18"/>
  <c r="BD12" i="18" s="1"/>
  <c r="CB10" i="18"/>
  <c r="BT9" i="18"/>
  <c r="BF9" i="18" s="1"/>
  <c r="CD45" i="18"/>
  <c r="BX44" i="18"/>
  <c r="BJ44" i="18" s="1"/>
  <c r="CA43" i="18"/>
  <c r="BM43" i="18" s="1"/>
  <c r="BU42" i="18"/>
  <c r="BG42" i="18" s="1"/>
  <c r="BR41" i="18"/>
  <c r="BD41" i="18" s="1"/>
  <c r="CB39" i="18"/>
  <c r="BV38" i="18"/>
  <c r="BH38" i="18" s="1"/>
  <c r="BY37" i="18"/>
  <c r="BK37" i="18" s="1"/>
  <c r="BS36" i="18"/>
  <c r="BE36" i="18" s="1"/>
  <c r="CC34" i="18"/>
  <c r="BW33" i="18"/>
  <c r="BI33" i="18" s="1"/>
  <c r="BZ31" i="18"/>
  <c r="BL31" i="18" s="1"/>
  <c r="BT30" i="18"/>
  <c r="BF30" i="18" s="1"/>
  <c r="CD28" i="18"/>
  <c r="BX27" i="18"/>
  <c r="BJ27" i="18" s="1"/>
  <c r="CA26" i="18"/>
  <c r="BM26" i="18" s="1"/>
  <c r="BU25" i="18"/>
  <c r="BG25" i="18" s="1"/>
  <c r="BR24" i="18"/>
  <c r="BD24" i="18" s="1"/>
  <c r="CB22" i="18"/>
  <c r="BV21" i="18"/>
  <c r="BH21" i="18" s="1"/>
  <c r="BY20" i="18"/>
  <c r="BK20" i="18" s="1"/>
  <c r="BS19" i="18"/>
  <c r="BE19" i="18" s="1"/>
  <c r="CC17" i="18"/>
  <c r="BW16" i="18"/>
  <c r="BI16" i="18" s="1"/>
  <c r="BZ15" i="18"/>
  <c r="BL15" i="18" s="1"/>
  <c r="BT14" i="18"/>
  <c r="BF14" i="18" s="1"/>
  <c r="CD12" i="18"/>
  <c r="BX11" i="18"/>
  <c r="BJ11" i="18" s="1"/>
  <c r="CA10" i="18"/>
  <c r="BM10" i="18" s="1"/>
  <c r="CA9" i="18"/>
  <c r="BM9" i="18" s="1"/>
  <c r="BW45" i="18"/>
  <c r="BI45" i="18" s="1"/>
  <c r="BZ44" i="18"/>
  <c r="BL44" i="18" s="1"/>
  <c r="BT43" i="18"/>
  <c r="BF43" i="18" s="1"/>
  <c r="CD41" i="18"/>
  <c r="BX40" i="18"/>
  <c r="BJ40" i="18" s="1"/>
  <c r="CA39" i="18"/>
  <c r="BM39" i="18" s="1"/>
  <c r="BU38" i="18"/>
  <c r="BG38" i="18" s="1"/>
  <c r="BR37" i="18"/>
  <c r="BD37" i="18" s="1"/>
  <c r="CB35" i="18"/>
  <c r="BV34" i="18"/>
  <c r="BH34" i="18" s="1"/>
  <c r="BY33" i="18"/>
  <c r="BK33" i="18" s="1"/>
  <c r="BS31" i="18"/>
  <c r="BE31" i="18" s="1"/>
  <c r="CC29" i="18"/>
  <c r="BW28" i="18"/>
  <c r="BI28" i="18" s="1"/>
  <c r="BZ27" i="18"/>
  <c r="BL27" i="18" s="1"/>
  <c r="BT26" i="18"/>
  <c r="BF26" i="18" s="1"/>
  <c r="CD24" i="18"/>
  <c r="BX23" i="18"/>
  <c r="BJ23" i="18" s="1"/>
  <c r="CA22" i="18"/>
  <c r="BM22" i="18" s="1"/>
  <c r="BU21" i="18"/>
  <c r="BG21" i="18" s="1"/>
  <c r="BR20" i="18"/>
  <c r="BD20" i="18" s="1"/>
  <c r="CB18" i="18"/>
  <c r="BV17" i="18"/>
  <c r="BH17" i="18" s="1"/>
  <c r="BY16" i="18"/>
  <c r="BK16" i="18" s="1"/>
  <c r="BS15" i="18"/>
  <c r="BE15" i="18" s="1"/>
  <c r="CC13" i="18"/>
  <c r="BW12" i="18"/>
  <c r="BI12" i="18" s="1"/>
  <c r="BZ11" i="18"/>
  <c r="BL11" i="18" s="1"/>
  <c r="BT10" i="18"/>
  <c r="BF10" i="18" s="1"/>
  <c r="BY45" i="18"/>
  <c r="BK45" i="18" s="1"/>
  <c r="BS44" i="18"/>
  <c r="BE44" i="18" s="1"/>
  <c r="CC42" i="18"/>
  <c r="BW41" i="18"/>
  <c r="BI41" i="18" s="1"/>
  <c r="BZ40" i="18"/>
  <c r="BL40" i="18" s="1"/>
  <c r="BT39" i="18"/>
  <c r="BF39" i="18" s="1"/>
  <c r="CD37" i="18"/>
  <c r="BX36" i="18"/>
  <c r="BJ36" i="18" s="1"/>
  <c r="CA35" i="18"/>
  <c r="BM35" i="18" s="1"/>
  <c r="BU34" i="18"/>
  <c r="BG34" i="18" s="1"/>
  <c r="BR33" i="18"/>
  <c r="BD33" i="18" s="1"/>
  <c r="CB30" i="18"/>
  <c r="BV29" i="18"/>
  <c r="BH29" i="18" s="1"/>
  <c r="BY28" i="18"/>
  <c r="BK28" i="18" s="1"/>
  <c r="BS27" i="18"/>
  <c r="BE27" i="18" s="1"/>
  <c r="CC25" i="18"/>
  <c r="BW24" i="18"/>
  <c r="BI24" i="18" s="1"/>
  <c r="BZ23" i="18"/>
  <c r="BL23" i="18" s="1"/>
  <c r="BT22" i="18"/>
  <c r="BF22" i="18" s="1"/>
  <c r="CD20" i="18"/>
  <c r="BX19" i="18"/>
  <c r="BJ19" i="18" s="1"/>
  <c r="CA18" i="18"/>
  <c r="BM18" i="18" s="1"/>
  <c r="BU17" i="18"/>
  <c r="BG17" i="18" s="1"/>
  <c r="BR16" i="18"/>
  <c r="BD16" i="18" s="1"/>
  <c r="CB14" i="18"/>
  <c r="BV13" i="18"/>
  <c r="BH13" i="18" s="1"/>
  <c r="BY12" i="18"/>
  <c r="BK12" i="18" s="1"/>
  <c r="BS11" i="18"/>
  <c r="BE11" i="18" s="1"/>
  <c r="CC9" i="18"/>
  <c r="L87" i="18"/>
  <c r="L92" i="18"/>
  <c r="L76" i="18"/>
  <c r="EI183" i="18"/>
  <c r="L77" i="18"/>
  <c r="L94" i="18"/>
  <c r="L95" i="18"/>
  <c r="J57" i="2"/>
  <c r="L12" i="18"/>
  <c r="K127" i="18"/>
  <c r="B191" i="18"/>
  <c r="J49" i="2"/>
  <c r="L38" i="18"/>
  <c r="L129" i="18"/>
  <c r="K136" i="18"/>
  <c r="K137" i="18"/>
  <c r="K134" i="18"/>
  <c r="L56" i="18"/>
  <c r="K41" i="18"/>
  <c r="L26" i="18"/>
  <c r="L51" i="18"/>
  <c r="L31" i="18"/>
  <c r="K52" i="18"/>
  <c r="L53" i="18"/>
  <c r="L58" i="18"/>
  <c r="L37" i="18"/>
  <c r="L41" i="18"/>
  <c r="L44" i="18"/>
  <c r="K12" i="18"/>
  <c r="L27" i="18"/>
  <c r="K29" i="18"/>
  <c r="K92" i="18"/>
  <c r="K23" i="18"/>
  <c r="K194" i="18"/>
  <c r="K130" i="18"/>
  <c r="J54" i="2"/>
  <c r="L66" i="2"/>
  <c r="J47" i="2"/>
  <c r="C63" i="2"/>
  <c r="O61" i="2"/>
  <c r="J64" i="2"/>
  <c r="O56" i="2"/>
  <c r="O62" i="2"/>
  <c r="CD8" i="18"/>
  <c r="CA8" i="18"/>
  <c r="BM8" i="18" s="1"/>
  <c r="N57" i="2" l="1"/>
  <c r="O57" i="2" s="1"/>
  <c r="N60" i="2"/>
  <c r="BI9" i="18"/>
  <c r="N49" i="2"/>
  <c r="L16" i="18"/>
  <c r="K125" i="18"/>
  <c r="N47" i="2"/>
  <c r="N64" i="2"/>
  <c r="O64" i="2" s="1"/>
  <c r="N54" i="2"/>
  <c r="J66" i="2"/>
  <c r="C19" i="2"/>
  <c r="O60" i="2" l="1"/>
  <c r="O47" i="2"/>
  <c r="O49" i="2"/>
  <c r="K64" i="2"/>
  <c r="E17" i="21"/>
  <c r="O66" i="2"/>
  <c r="K56" i="2"/>
  <c r="K49" i="2"/>
  <c r="K66" i="2"/>
  <c r="K62" i="2"/>
  <c r="K60" i="2"/>
  <c r="O54" i="2"/>
  <c r="K61" i="2"/>
  <c r="K57" i="2"/>
  <c r="K47" i="2"/>
  <c r="K54" i="2"/>
  <c r="BV7" i="18"/>
  <c r="BZ7" i="18"/>
  <c r="AU7" i="18" s="1"/>
  <c r="BX7" i="18"/>
  <c r="AS7" i="18" s="1"/>
  <c r="BW7" i="18"/>
  <c r="BU7" i="18"/>
  <c r="BY7" i="18"/>
  <c r="AT7" i="18" s="1"/>
  <c r="BT7" i="18"/>
  <c r="BS7" i="18"/>
  <c r="CA7" i="18"/>
  <c r="AV7" i="18" s="1"/>
  <c r="BR7" i="18"/>
  <c r="AM7" i="18" s="1"/>
  <c r="AN7" i="18" l="1"/>
  <c r="AO7" i="18"/>
  <c r="V10" i="18" s="1"/>
  <c r="AP7" i="18"/>
  <c r="AQ7" i="18"/>
  <c r="AR7" i="18"/>
  <c r="BJ7" i="18"/>
  <c r="BM7" i="18"/>
  <c r="BL7" i="18"/>
  <c r="BD7" i="18"/>
  <c r="BK7" i="18"/>
  <c r="BE7" i="18"/>
  <c r="BF7" i="18"/>
  <c r="BG7" i="18"/>
  <c r="BH7" i="18"/>
  <c r="BI7" i="18"/>
  <c r="M160" i="18"/>
  <c r="M164" i="18"/>
  <c r="M163" i="18"/>
  <c r="M161" i="18"/>
  <c r="M165" i="18"/>
  <c r="M159" i="18"/>
  <c r="M158" i="18"/>
  <c r="M162" i="18"/>
  <c r="M32" i="18"/>
  <c r="M73" i="18"/>
  <c r="M114" i="18"/>
  <c r="M70" i="18"/>
  <c r="M115" i="18"/>
  <c r="M182" i="18"/>
  <c r="M72" i="18"/>
  <c r="M71" i="18"/>
  <c r="O67" i="2"/>
  <c r="C21" i="2" s="1"/>
  <c r="D12" i="21" s="1"/>
  <c r="S40" i="21"/>
  <c r="CD7" i="18"/>
  <c r="AY7" i="18" s="1"/>
  <c r="CC7" i="18"/>
  <c r="AX7" i="18" s="1"/>
  <c r="M192" i="18"/>
  <c r="M184" i="18"/>
  <c r="M175" i="18"/>
  <c r="M166" i="18"/>
  <c r="M151" i="18"/>
  <c r="M193" i="18"/>
  <c r="M185" i="18"/>
  <c r="M181" i="18"/>
  <c r="M135" i="18"/>
  <c r="M116" i="18"/>
  <c r="M107" i="18"/>
  <c r="M141" i="18"/>
  <c r="M128" i="18"/>
  <c r="M177" i="18"/>
  <c r="M149" i="18"/>
  <c r="M118" i="18"/>
  <c r="M143" i="18"/>
  <c r="M97" i="18"/>
  <c r="M90" i="18"/>
  <c r="M80" i="18"/>
  <c r="M152" i="18"/>
  <c r="M102" i="18"/>
  <c r="M123" i="18"/>
  <c r="M98" i="18"/>
  <c r="M89" i="18"/>
  <c r="M82" i="18"/>
  <c r="M77" i="18"/>
  <c r="M67" i="18"/>
  <c r="M138" i="18"/>
  <c r="M53" i="18"/>
  <c r="M38" i="18"/>
  <c r="M31" i="18"/>
  <c r="M24" i="18"/>
  <c r="M14" i="18"/>
  <c r="M9" i="18"/>
  <c r="M60" i="18"/>
  <c r="M50" i="18"/>
  <c r="M49" i="18"/>
  <c r="M62" i="18"/>
  <c r="M15" i="18"/>
  <c r="M46" i="18"/>
  <c r="M20" i="18"/>
  <c r="M19" i="18"/>
  <c r="M186" i="18"/>
  <c r="M153" i="18"/>
  <c r="M142" i="18"/>
  <c r="M109" i="18"/>
  <c r="M122" i="18"/>
  <c r="M176" i="18"/>
  <c r="M83" i="18"/>
  <c r="M127" i="18"/>
  <c r="M84" i="18"/>
  <c r="M179" i="18"/>
  <c r="M34" i="18"/>
  <c r="M10" i="18"/>
  <c r="M59" i="18"/>
  <c r="M54" i="18"/>
  <c r="M191" i="18"/>
  <c r="M183" i="18"/>
  <c r="M172" i="18"/>
  <c r="M157" i="18"/>
  <c r="M150" i="18"/>
  <c r="M190" i="18"/>
  <c r="M173" i="18"/>
  <c r="M154" i="18"/>
  <c r="M121" i="18"/>
  <c r="M112" i="18"/>
  <c r="M168" i="18"/>
  <c r="M136" i="18"/>
  <c r="M126" i="18"/>
  <c r="M174" i="18"/>
  <c r="M139" i="18"/>
  <c r="M113" i="18"/>
  <c r="M104" i="18"/>
  <c r="M95" i="18"/>
  <c r="M87" i="18"/>
  <c r="M76" i="18"/>
  <c r="M134" i="18"/>
  <c r="M101" i="18"/>
  <c r="M108" i="18"/>
  <c r="M96" i="18"/>
  <c r="M88" i="18"/>
  <c r="M81" i="18"/>
  <c r="M75" i="18"/>
  <c r="M45" i="18"/>
  <c r="M63" i="18"/>
  <c r="M52" i="18"/>
  <c r="M36" i="18"/>
  <c r="M30" i="18"/>
  <c r="M22" i="18"/>
  <c r="M13" i="18"/>
  <c r="M131" i="18"/>
  <c r="M56" i="18"/>
  <c r="M43" i="18"/>
  <c r="M47" i="18"/>
  <c r="M33" i="18"/>
  <c r="M140" i="18"/>
  <c r="M40" i="18"/>
  <c r="M17" i="18"/>
  <c r="M12" i="18"/>
  <c r="M194" i="18"/>
  <c r="M169" i="18"/>
  <c r="M147" i="18"/>
  <c r="M137" i="18"/>
  <c r="M146" i="18"/>
  <c r="M167" i="18"/>
  <c r="M99" i="18"/>
  <c r="M100" i="18"/>
  <c r="M78" i="18"/>
  <c r="M57" i="18"/>
  <c r="M26" i="18"/>
  <c r="M61" i="18"/>
  <c r="M64" i="18"/>
  <c r="M23" i="18"/>
  <c r="M189" i="18"/>
  <c r="M180" i="18"/>
  <c r="M171" i="18"/>
  <c r="M155" i="18"/>
  <c r="M148" i="18"/>
  <c r="M188" i="18"/>
  <c r="M144" i="18"/>
  <c r="M145" i="18"/>
  <c r="M119" i="18"/>
  <c r="M111" i="18"/>
  <c r="M156" i="18"/>
  <c r="M132" i="18"/>
  <c r="M125" i="18"/>
  <c r="M170" i="18"/>
  <c r="M133" i="18"/>
  <c r="M110" i="18"/>
  <c r="M103" i="18"/>
  <c r="M93" i="18"/>
  <c r="M85" i="18"/>
  <c r="M74" i="18"/>
  <c r="M124" i="18"/>
  <c r="M130" i="18"/>
  <c r="M105" i="18"/>
  <c r="M94" i="18"/>
  <c r="M86" i="18"/>
  <c r="M79" i="18"/>
  <c r="M44" i="18"/>
  <c r="M58" i="18"/>
  <c r="M48" i="18"/>
  <c r="M35" i="18"/>
  <c r="M28" i="18"/>
  <c r="M18" i="18"/>
  <c r="M11" i="18"/>
  <c r="M65" i="18"/>
  <c r="M55" i="18"/>
  <c r="M69" i="18"/>
  <c r="M27" i="18"/>
  <c r="M29" i="18"/>
  <c r="M66" i="18"/>
  <c r="M37" i="18"/>
  <c r="M42" i="18"/>
  <c r="M39" i="18"/>
  <c r="M178" i="18"/>
  <c r="M187" i="18"/>
  <c r="M117" i="18"/>
  <c r="M129" i="18"/>
  <c r="M120" i="18"/>
  <c r="M92" i="18"/>
  <c r="M106" i="18"/>
  <c r="M91" i="18"/>
  <c r="M68" i="18"/>
  <c r="M41" i="18"/>
  <c r="M16" i="18"/>
  <c r="M51" i="18"/>
  <c r="M21" i="18"/>
  <c r="M25" i="18"/>
  <c r="CB7" i="18"/>
  <c r="AW7" i="18" s="1"/>
  <c r="E7" i="18"/>
  <c r="V15" i="18" l="1"/>
  <c r="V11" i="18"/>
  <c r="W10" i="18"/>
  <c r="W192" i="18"/>
  <c r="W188" i="18"/>
  <c r="W184" i="18"/>
  <c r="W180" i="18"/>
  <c r="W176" i="18"/>
  <c r="W172" i="18"/>
  <c r="W168" i="18"/>
  <c r="W164" i="18"/>
  <c r="W160" i="18"/>
  <c r="W156" i="18"/>
  <c r="W152" i="18"/>
  <c r="W148" i="18"/>
  <c r="W144" i="18"/>
  <c r="W140" i="18"/>
  <c r="W136" i="18"/>
  <c r="W132" i="18"/>
  <c r="W128" i="18"/>
  <c r="W124" i="18"/>
  <c r="W120" i="18"/>
  <c r="W116" i="18"/>
  <c r="W112" i="18"/>
  <c r="W108" i="18"/>
  <c r="W104" i="18"/>
  <c r="W100" i="18"/>
  <c r="W96" i="18"/>
  <c r="W92" i="18"/>
  <c r="W88" i="18"/>
  <c r="W84" i="18"/>
  <c r="W80" i="18"/>
  <c r="W76" i="18"/>
  <c r="W72" i="18"/>
  <c r="W68" i="18"/>
  <c r="W64" i="18"/>
  <c r="W60" i="18"/>
  <c r="W56" i="18"/>
  <c r="W52" i="18"/>
  <c r="W48" i="18"/>
  <c r="W44" i="18"/>
  <c r="W40" i="18"/>
  <c r="W36" i="18"/>
  <c r="W32" i="18"/>
  <c r="W28" i="18"/>
  <c r="W24" i="18"/>
  <c r="W20" i="18"/>
  <c r="W16" i="18"/>
  <c r="W191" i="18"/>
  <c r="W187" i="18"/>
  <c r="W183" i="18"/>
  <c r="W179" i="18"/>
  <c r="W175" i="18"/>
  <c r="W171" i="18"/>
  <c r="W167" i="18"/>
  <c r="W163" i="18"/>
  <c r="W159" i="18"/>
  <c r="W155" i="18"/>
  <c r="W151" i="18"/>
  <c r="W147" i="18"/>
  <c r="W143" i="18"/>
  <c r="W139" i="18"/>
  <c r="W135" i="18"/>
  <c r="W131" i="18"/>
  <c r="W127" i="18"/>
  <c r="W123" i="18"/>
  <c r="W119" i="18"/>
  <c r="W115" i="18"/>
  <c r="W111" i="18"/>
  <c r="W107" i="18"/>
  <c r="W99" i="18"/>
  <c r="W95" i="18"/>
  <c r="W91" i="18"/>
  <c r="W87" i="18"/>
  <c r="W83" i="18"/>
  <c r="W79" i="18"/>
  <c r="W71" i="18"/>
  <c r="W63" i="18"/>
  <c r="W55" i="18"/>
  <c r="W47" i="18"/>
  <c r="W39" i="18"/>
  <c r="W31" i="18"/>
  <c r="W27" i="18"/>
  <c r="W23" i="18"/>
  <c r="W19" i="18"/>
  <c r="W15" i="18"/>
  <c r="W103" i="18"/>
  <c r="W75" i="18"/>
  <c r="W67" i="18"/>
  <c r="W59" i="18"/>
  <c r="W51" i="18"/>
  <c r="W43" i="18"/>
  <c r="W35" i="18"/>
  <c r="W194" i="18"/>
  <c r="W186" i="18"/>
  <c r="W178" i="18"/>
  <c r="W170" i="18"/>
  <c r="W162" i="18"/>
  <c r="W154" i="18"/>
  <c r="W146" i="18"/>
  <c r="W138" i="18"/>
  <c r="W130" i="18"/>
  <c r="W122" i="18"/>
  <c r="W114" i="18"/>
  <c r="W106" i="18"/>
  <c r="W98" i="18"/>
  <c r="W90" i="18"/>
  <c r="W82" i="18"/>
  <c r="W74" i="18"/>
  <c r="W66" i="18"/>
  <c r="W58" i="18"/>
  <c r="W50" i="18"/>
  <c r="W42" i="18"/>
  <c r="W34" i="18"/>
  <c r="W26" i="18"/>
  <c r="W18" i="18"/>
  <c r="W193" i="18"/>
  <c r="W185" i="18"/>
  <c r="W177" i="18"/>
  <c r="W169" i="18"/>
  <c r="W161" i="18"/>
  <c r="W153" i="18"/>
  <c r="W145" i="18"/>
  <c r="W137" i="18"/>
  <c r="W129" i="18"/>
  <c r="W121" i="18"/>
  <c r="W113" i="18"/>
  <c r="W105" i="18"/>
  <c r="W97" i="18"/>
  <c r="W89" i="18"/>
  <c r="W81" i="18"/>
  <c r="W73" i="18"/>
  <c r="W65" i="18"/>
  <c r="W57" i="18"/>
  <c r="W49" i="18"/>
  <c r="W41" i="18"/>
  <c r="W33" i="18"/>
  <c r="W25" i="18"/>
  <c r="W17" i="18"/>
  <c r="W190" i="18"/>
  <c r="W182" i="18"/>
  <c r="W174" i="18"/>
  <c r="W166" i="18"/>
  <c r="W158" i="18"/>
  <c r="W150" i="18"/>
  <c r="W142" i="18"/>
  <c r="W134" i="18"/>
  <c r="W126" i="18"/>
  <c r="W118" i="18"/>
  <c r="W110" i="18"/>
  <c r="W102" i="18"/>
  <c r="W94" i="18"/>
  <c r="W86" i="18"/>
  <c r="W78" i="18"/>
  <c r="W62" i="18"/>
  <c r="W54" i="18"/>
  <c r="W46" i="18"/>
  <c r="W30" i="18"/>
  <c r="W14" i="18"/>
  <c r="W189" i="18"/>
  <c r="W173" i="18"/>
  <c r="W157" i="18"/>
  <c r="W149" i="18"/>
  <c r="W133" i="18"/>
  <c r="W117" i="18"/>
  <c r="W101" i="18"/>
  <c r="W85" i="18"/>
  <c r="W77" i="18"/>
  <c r="W61" i="18"/>
  <c r="W45" i="18"/>
  <c r="W29" i="18"/>
  <c r="W70" i="18"/>
  <c r="W38" i="18"/>
  <c r="W22" i="18"/>
  <c r="W181" i="18"/>
  <c r="W165" i="18"/>
  <c r="W141" i="18"/>
  <c r="W125" i="18"/>
  <c r="W109" i="18"/>
  <c r="W93" i="18"/>
  <c r="W69" i="18"/>
  <c r="W53" i="18"/>
  <c r="W37" i="18"/>
  <c r="W21" i="18"/>
  <c r="W11" i="18"/>
  <c r="V37" i="18"/>
  <c r="V56" i="18"/>
  <c r="V72" i="18"/>
  <c r="V88" i="18"/>
  <c r="V23" i="18"/>
  <c r="V35" i="18"/>
  <c r="V51" i="18"/>
  <c r="V67" i="18"/>
  <c r="V83" i="18"/>
  <c r="V99" i="18"/>
  <c r="V113" i="18"/>
  <c r="V129" i="18"/>
  <c r="V145" i="18"/>
  <c r="V161" i="18"/>
  <c r="V177" i="18"/>
  <c r="V193" i="18"/>
  <c r="V41" i="18"/>
  <c r="V57" i="18"/>
  <c r="V73" i="18"/>
  <c r="V89" i="18"/>
  <c r="V45" i="18"/>
  <c r="V22" i="18"/>
  <c r="V34" i="18"/>
  <c r="V50" i="18"/>
  <c r="V66" i="18"/>
  <c r="V82" i="18"/>
  <c r="V98" i="18"/>
  <c r="V115" i="18"/>
  <c r="V131" i="18"/>
  <c r="V147" i="18"/>
  <c r="V163" i="18"/>
  <c r="V179" i="18"/>
  <c r="V14" i="18"/>
  <c r="V110" i="18"/>
  <c r="V118" i="18"/>
  <c r="V126" i="18"/>
  <c r="V134" i="18"/>
  <c r="V142" i="18"/>
  <c r="V150" i="18"/>
  <c r="V158" i="18"/>
  <c r="V166" i="18"/>
  <c r="V174" i="18"/>
  <c r="V182" i="18"/>
  <c r="V190" i="18"/>
  <c r="V40" i="18"/>
  <c r="V61" i="18"/>
  <c r="V77" i="18"/>
  <c r="V93" i="18"/>
  <c r="V17" i="18"/>
  <c r="V25" i="18"/>
  <c r="V38" i="18"/>
  <c r="V54" i="18"/>
  <c r="V70" i="18"/>
  <c r="V86" i="18"/>
  <c r="V102" i="18"/>
  <c r="V117" i="18"/>
  <c r="V133" i="18"/>
  <c r="V149" i="18"/>
  <c r="V165" i="18"/>
  <c r="V181" i="18"/>
  <c r="V28" i="18"/>
  <c r="V44" i="18"/>
  <c r="V60" i="18"/>
  <c r="V76" i="18"/>
  <c r="V92" i="18"/>
  <c r="V16" i="18"/>
  <c r="V24" i="18"/>
  <c r="V39" i="18"/>
  <c r="V55" i="18"/>
  <c r="V71" i="18"/>
  <c r="V87" i="18"/>
  <c r="V103" i="18"/>
  <c r="V119" i="18"/>
  <c r="V135" i="18"/>
  <c r="V151" i="18"/>
  <c r="V167" i="18"/>
  <c r="V183" i="18"/>
  <c r="V104" i="18"/>
  <c r="V112" i="18"/>
  <c r="V120" i="18"/>
  <c r="V128" i="18"/>
  <c r="V136" i="18"/>
  <c r="V144" i="18"/>
  <c r="V152" i="18"/>
  <c r="V160" i="18"/>
  <c r="V168" i="18"/>
  <c r="V176" i="18"/>
  <c r="V184" i="18"/>
  <c r="V192" i="18"/>
  <c r="V29" i="18"/>
  <c r="V48" i="18"/>
  <c r="V64" i="18"/>
  <c r="V80" i="18"/>
  <c r="V96" i="18"/>
  <c r="V19" i="18"/>
  <c r="V27" i="18"/>
  <c r="V43" i="18"/>
  <c r="V59" i="18"/>
  <c r="V75" i="18"/>
  <c r="V91" i="18"/>
  <c r="V105" i="18"/>
  <c r="V121" i="18"/>
  <c r="V137" i="18"/>
  <c r="V153" i="18"/>
  <c r="V169" i="18"/>
  <c r="V185" i="18"/>
  <c r="V33" i="18"/>
  <c r="V49" i="18"/>
  <c r="V65" i="18"/>
  <c r="V81" i="18"/>
  <c r="V97" i="18"/>
  <c r="V18" i="18"/>
  <c r="V26" i="18"/>
  <c r="V42" i="18"/>
  <c r="V58" i="18"/>
  <c r="V74" i="18"/>
  <c r="V90" i="18"/>
  <c r="V107" i="18"/>
  <c r="V123" i="18"/>
  <c r="V139" i="18"/>
  <c r="V155" i="18"/>
  <c r="V171" i="18"/>
  <c r="V187" i="18"/>
  <c r="V106" i="18"/>
  <c r="V114" i="18"/>
  <c r="V122" i="18"/>
  <c r="V130" i="18"/>
  <c r="V138" i="18"/>
  <c r="V146" i="18"/>
  <c r="V154" i="18"/>
  <c r="V162" i="18"/>
  <c r="V170" i="18"/>
  <c r="V178" i="18"/>
  <c r="V186" i="18"/>
  <c r="V194" i="18"/>
  <c r="V32" i="18"/>
  <c r="V53" i="18"/>
  <c r="V69" i="18"/>
  <c r="V85" i="18"/>
  <c r="V101" i="18"/>
  <c r="V21" i="18"/>
  <c r="V30" i="18"/>
  <c r="V46" i="18"/>
  <c r="V62" i="18"/>
  <c r="V78" i="18"/>
  <c r="V94" i="18"/>
  <c r="V109" i="18"/>
  <c r="V125" i="18"/>
  <c r="V141" i="18"/>
  <c r="V157" i="18"/>
  <c r="V173" i="18"/>
  <c r="V189" i="18"/>
  <c r="V36" i="18"/>
  <c r="V52" i="18"/>
  <c r="V68" i="18"/>
  <c r="V84" i="18"/>
  <c r="V100" i="18"/>
  <c r="V20" i="18"/>
  <c r="V31" i="18"/>
  <c r="V47" i="18"/>
  <c r="V63" i="18"/>
  <c r="V79" i="18"/>
  <c r="V95" i="18"/>
  <c r="V111" i="18"/>
  <c r="V127" i="18"/>
  <c r="V143" i="18"/>
  <c r="V159" i="18"/>
  <c r="V175" i="18"/>
  <c r="V191" i="18"/>
  <c r="V108" i="18"/>
  <c r="V116" i="18"/>
  <c r="V124" i="18"/>
  <c r="V132" i="18"/>
  <c r="V140" i="18"/>
  <c r="V148" i="18"/>
  <c r="V156" i="18"/>
  <c r="V164" i="18"/>
  <c r="V172" i="18"/>
  <c r="V180" i="18"/>
  <c r="V188" i="18"/>
  <c r="BB9" i="18"/>
  <c r="BB12" i="18"/>
  <c r="BB16" i="18"/>
  <c r="BB23" i="18"/>
  <c r="BB27" i="18"/>
  <c r="BB31" i="18"/>
  <c r="BB38" i="18"/>
  <c r="BB42" i="18"/>
  <c r="BB46" i="18"/>
  <c r="BB50" i="18"/>
  <c r="BB54" i="18"/>
  <c r="BB58" i="18"/>
  <c r="BB62" i="18"/>
  <c r="BB66" i="18"/>
  <c r="BB70" i="18"/>
  <c r="BB74" i="18"/>
  <c r="BB78" i="18"/>
  <c r="BB82" i="18"/>
  <c r="BB86" i="18"/>
  <c r="BB90" i="18"/>
  <c r="BB94" i="18"/>
  <c r="BB98" i="18"/>
  <c r="BB102" i="18"/>
  <c r="BB106" i="18"/>
  <c r="BB110" i="18"/>
  <c r="BB114" i="18"/>
  <c r="BB118" i="18"/>
  <c r="BB122" i="18"/>
  <c r="BB126" i="18"/>
  <c r="BB130" i="18"/>
  <c r="BB134" i="18"/>
  <c r="BB138" i="18"/>
  <c r="BB142" i="18"/>
  <c r="BB146" i="18"/>
  <c r="BB150" i="18"/>
  <c r="BB154" i="18"/>
  <c r="BB158" i="18"/>
  <c r="BB162" i="18"/>
  <c r="BB166" i="18"/>
  <c r="BB170" i="18"/>
  <c r="BB174" i="18"/>
  <c r="BB178" i="18"/>
  <c r="BB182" i="18"/>
  <c r="BB186" i="18"/>
  <c r="BB190" i="18"/>
  <c r="BB194" i="18"/>
  <c r="BB19" i="18"/>
  <c r="BB37" i="18"/>
  <c r="BB49" i="18"/>
  <c r="BB61" i="18"/>
  <c r="BB73" i="18"/>
  <c r="BB85" i="18"/>
  <c r="BB97" i="18"/>
  <c r="BB109" i="18"/>
  <c r="BB121" i="18"/>
  <c r="BB133" i="18"/>
  <c r="BB145" i="18"/>
  <c r="BB157" i="18"/>
  <c r="BB169" i="18"/>
  <c r="BB185" i="18"/>
  <c r="BB13" i="18"/>
  <c r="BB17" i="18"/>
  <c r="BB20" i="18"/>
  <c r="BB24" i="18"/>
  <c r="BB28" i="18"/>
  <c r="BB32" i="18"/>
  <c r="BB35" i="18"/>
  <c r="BB39" i="18"/>
  <c r="BB43" i="18"/>
  <c r="BB47" i="18"/>
  <c r="BB51" i="18"/>
  <c r="BB55" i="18"/>
  <c r="BB59" i="18"/>
  <c r="BB63" i="18"/>
  <c r="BB67" i="18"/>
  <c r="BB71" i="18"/>
  <c r="BB75" i="18"/>
  <c r="BB79" i="18"/>
  <c r="BB83" i="18"/>
  <c r="BB87" i="18"/>
  <c r="BB91" i="18"/>
  <c r="BB95" i="18"/>
  <c r="BB99" i="18"/>
  <c r="BB103" i="18"/>
  <c r="BB107" i="18"/>
  <c r="BB111" i="18"/>
  <c r="BB115" i="18"/>
  <c r="BB119" i="18"/>
  <c r="BB127" i="18"/>
  <c r="BB131" i="18"/>
  <c r="BB135" i="18"/>
  <c r="BB139" i="18"/>
  <c r="BB143" i="18"/>
  <c r="BB147" i="18"/>
  <c r="BB151" i="18"/>
  <c r="BB155" i="18"/>
  <c r="BB159" i="18"/>
  <c r="BB163" i="18"/>
  <c r="BB167" i="18"/>
  <c r="BB171" i="18"/>
  <c r="BB175" i="18"/>
  <c r="BB179" i="18"/>
  <c r="BB183" i="18"/>
  <c r="BB187" i="18"/>
  <c r="BB191" i="18"/>
  <c r="BB15" i="18"/>
  <c r="BB26" i="18"/>
  <c r="BB34" i="18"/>
  <c r="BB41" i="18"/>
  <c r="BB53" i="18"/>
  <c r="BB65" i="18"/>
  <c r="BB77" i="18"/>
  <c r="BB89" i="18"/>
  <c r="BB105" i="18"/>
  <c r="BB117" i="18"/>
  <c r="BB125" i="18"/>
  <c r="BB141" i="18"/>
  <c r="BB153" i="18"/>
  <c r="BB165" i="18"/>
  <c r="BB177" i="18"/>
  <c r="BB189" i="18"/>
  <c r="BB10" i="18"/>
  <c r="BB14" i="18"/>
  <c r="BB18" i="18"/>
  <c r="BB21" i="18"/>
  <c r="BB25" i="18"/>
  <c r="BB29" i="18"/>
  <c r="BB33" i="18"/>
  <c r="BB36" i="18"/>
  <c r="BB40" i="18"/>
  <c r="BB44" i="18"/>
  <c r="BB48" i="18"/>
  <c r="BB52" i="18"/>
  <c r="BB56" i="18"/>
  <c r="BB60" i="18"/>
  <c r="BB64" i="18"/>
  <c r="BB68" i="18"/>
  <c r="BB72" i="18"/>
  <c r="BB76" i="18"/>
  <c r="BB80" i="18"/>
  <c r="BB84" i="18"/>
  <c r="BB88" i="18"/>
  <c r="BB92" i="18"/>
  <c r="BB96" i="18"/>
  <c r="BB100" i="18"/>
  <c r="BB104" i="18"/>
  <c r="BB108" i="18"/>
  <c r="BB112" i="18"/>
  <c r="BB116" i="18"/>
  <c r="BB120" i="18"/>
  <c r="BB124" i="18"/>
  <c r="BB128" i="18"/>
  <c r="BB132" i="18"/>
  <c r="BB136" i="18"/>
  <c r="BB140" i="18"/>
  <c r="BB144" i="18"/>
  <c r="BB148" i="18"/>
  <c r="BB152" i="18"/>
  <c r="BB156" i="18"/>
  <c r="BB160" i="18"/>
  <c r="BB164" i="18"/>
  <c r="BB168" i="18"/>
  <c r="BB172" i="18"/>
  <c r="BB176" i="18"/>
  <c r="BB180" i="18"/>
  <c r="BB184" i="18"/>
  <c r="BB188" i="18"/>
  <c r="BB192" i="18"/>
  <c r="BB11" i="18"/>
  <c r="BB22" i="18"/>
  <c r="BB30" i="18"/>
  <c r="BB45" i="18"/>
  <c r="BB57" i="18"/>
  <c r="BB69" i="18"/>
  <c r="BB81" i="18"/>
  <c r="BB93" i="18"/>
  <c r="BB101" i="18"/>
  <c r="BB113" i="18"/>
  <c r="BB137" i="18"/>
  <c r="BB149" i="18"/>
  <c r="BB161" i="18"/>
  <c r="BB181" i="18"/>
  <c r="BB193" i="18"/>
  <c r="G163" i="18"/>
  <c r="G159" i="18"/>
  <c r="G164" i="18"/>
  <c r="G160" i="18"/>
  <c r="G162" i="18"/>
  <c r="G161" i="18"/>
  <c r="N159" i="18"/>
  <c r="N163" i="18"/>
  <c r="N160" i="18"/>
  <c r="N164" i="18"/>
  <c r="N161" i="18"/>
  <c r="N165" i="18"/>
  <c r="N158" i="18"/>
  <c r="N162" i="18"/>
  <c r="G182" i="18"/>
  <c r="N32" i="18"/>
  <c r="N72" i="18"/>
  <c r="N71" i="18"/>
  <c r="N73" i="18"/>
  <c r="N182" i="18"/>
  <c r="N114" i="18"/>
  <c r="N70" i="18"/>
  <c r="N115" i="18"/>
  <c r="T40" i="21"/>
  <c r="U40" i="21"/>
  <c r="G92" i="18"/>
  <c r="G136" i="18"/>
  <c r="G125" i="18"/>
  <c r="G45" i="18"/>
  <c r="G135" i="18"/>
  <c r="G120" i="18"/>
  <c r="G28" i="18"/>
  <c r="G26" i="18"/>
  <c r="G137" i="18"/>
  <c r="G12" i="18"/>
  <c r="G131" i="18"/>
  <c r="N180" i="18"/>
  <c r="N171" i="18"/>
  <c r="N155" i="18"/>
  <c r="N148" i="18"/>
  <c r="N188" i="18"/>
  <c r="N181" i="18"/>
  <c r="N174" i="18"/>
  <c r="N156" i="18"/>
  <c r="N146" i="18"/>
  <c r="N141" i="18"/>
  <c r="N128" i="18"/>
  <c r="N194" i="18"/>
  <c r="N118" i="18"/>
  <c r="N106" i="18"/>
  <c r="N184" i="18"/>
  <c r="N134" i="18"/>
  <c r="N124" i="18"/>
  <c r="N116" i="18"/>
  <c r="N111" i="18"/>
  <c r="N96" i="18"/>
  <c r="N88" i="18"/>
  <c r="N81" i="18"/>
  <c r="N75" i="18"/>
  <c r="N65" i="18"/>
  <c r="N52" i="18"/>
  <c r="N186" i="18"/>
  <c r="N95" i="18"/>
  <c r="N58" i="18"/>
  <c r="N38" i="18"/>
  <c r="N31" i="18"/>
  <c r="N24" i="18"/>
  <c r="N14" i="18"/>
  <c r="N9" i="18"/>
  <c r="N43" i="18"/>
  <c r="N97" i="18"/>
  <c r="N66" i="18"/>
  <c r="N54" i="18"/>
  <c r="N40" i="18"/>
  <c r="N29" i="18"/>
  <c r="N21" i="18"/>
  <c r="N15" i="18"/>
  <c r="N45" i="18"/>
  <c r="N178" i="18"/>
  <c r="N169" i="18"/>
  <c r="N153" i="18"/>
  <c r="N147" i="18"/>
  <c r="N187" i="18"/>
  <c r="N179" i="18"/>
  <c r="N170" i="18"/>
  <c r="N154" i="18"/>
  <c r="N145" i="18"/>
  <c r="N136" i="18"/>
  <c r="N126" i="18"/>
  <c r="N191" i="18"/>
  <c r="N113" i="18"/>
  <c r="N103" i="18"/>
  <c r="N143" i="18"/>
  <c r="N131" i="18"/>
  <c r="N123" i="18"/>
  <c r="N109" i="18"/>
  <c r="N107" i="18"/>
  <c r="N94" i="18"/>
  <c r="N86" i="18"/>
  <c r="N79" i="18"/>
  <c r="N60" i="18"/>
  <c r="N50" i="18"/>
  <c r="N144" i="18"/>
  <c r="N87" i="18"/>
  <c r="N53" i="18"/>
  <c r="N36" i="18"/>
  <c r="N30" i="18"/>
  <c r="N22" i="18"/>
  <c r="N13" i="18"/>
  <c r="N93" i="18"/>
  <c r="N61" i="18"/>
  <c r="N183" i="18"/>
  <c r="N92" i="18"/>
  <c r="N64" i="18"/>
  <c r="N49" i="18"/>
  <c r="N39" i="18"/>
  <c r="N27" i="18"/>
  <c r="N20" i="18"/>
  <c r="N12" i="18"/>
  <c r="N76" i="18"/>
  <c r="N175" i="18"/>
  <c r="N166" i="18"/>
  <c r="N151" i="18"/>
  <c r="N193" i="18"/>
  <c r="N185" i="18"/>
  <c r="N177" i="18"/>
  <c r="N168" i="18"/>
  <c r="N152" i="18"/>
  <c r="N192" i="18"/>
  <c r="N132" i="18"/>
  <c r="N125" i="18"/>
  <c r="N139" i="18"/>
  <c r="N110" i="18"/>
  <c r="N101" i="18"/>
  <c r="N140" i="18"/>
  <c r="N130" i="18"/>
  <c r="N121" i="18"/>
  <c r="N102" i="18"/>
  <c r="N105" i="18"/>
  <c r="N91" i="18"/>
  <c r="N84" i="18"/>
  <c r="N78" i="18"/>
  <c r="N68" i="18"/>
  <c r="N57" i="18"/>
  <c r="N46" i="18"/>
  <c r="N142" i="18"/>
  <c r="N74" i="18"/>
  <c r="N48" i="18"/>
  <c r="N35" i="18"/>
  <c r="N28" i="18"/>
  <c r="N18" i="18"/>
  <c r="N11" i="18"/>
  <c r="N90" i="18"/>
  <c r="N56" i="18"/>
  <c r="N117" i="18"/>
  <c r="N83" i="18"/>
  <c r="N62" i="18"/>
  <c r="N47" i="18"/>
  <c r="N37" i="18"/>
  <c r="N25" i="18"/>
  <c r="N19" i="18"/>
  <c r="N104" i="18"/>
  <c r="N150" i="18"/>
  <c r="N167" i="18"/>
  <c r="N122" i="18"/>
  <c r="N138" i="18"/>
  <c r="N98" i="18"/>
  <c r="N67" i="18"/>
  <c r="N63" i="18"/>
  <c r="N16" i="18"/>
  <c r="N112" i="18"/>
  <c r="N33" i="18"/>
  <c r="N176" i="18"/>
  <c r="N137" i="18"/>
  <c r="N51" i="18"/>
  <c r="N190" i="18"/>
  <c r="N149" i="18"/>
  <c r="N133" i="18"/>
  <c r="N127" i="18"/>
  <c r="N89" i="18"/>
  <c r="N55" i="18"/>
  <c r="N41" i="18"/>
  <c r="N10" i="18"/>
  <c r="N69" i="18"/>
  <c r="N23" i="18"/>
  <c r="N129" i="18"/>
  <c r="N77" i="18"/>
  <c r="N26" i="18"/>
  <c r="N85" i="18"/>
  <c r="N172" i="18"/>
  <c r="N173" i="18"/>
  <c r="N189" i="18"/>
  <c r="N108" i="18"/>
  <c r="N119" i="18"/>
  <c r="N82" i="18"/>
  <c r="N44" i="18"/>
  <c r="N34" i="18"/>
  <c r="N80" i="18"/>
  <c r="N59" i="18"/>
  <c r="N17" i="18"/>
  <c r="N157" i="18"/>
  <c r="N100" i="18"/>
  <c r="N135" i="18"/>
  <c r="N42" i="18"/>
  <c r="G51" i="18"/>
  <c r="G91" i="18"/>
  <c r="G29" i="18"/>
  <c r="G133" i="18"/>
  <c r="G23" i="18"/>
  <c r="G99" i="18"/>
  <c r="G52" i="18"/>
  <c r="G127" i="18"/>
  <c r="G90" i="18"/>
  <c r="G41" i="18"/>
  <c r="G58" i="18"/>
  <c r="G194" i="18"/>
  <c r="G46" i="18"/>
  <c r="G128" i="18"/>
  <c r="D7" i="18"/>
  <c r="G132" i="18"/>
  <c r="G33" i="18"/>
  <c r="G31" i="18"/>
  <c r="G27" i="18"/>
  <c r="G130" i="18"/>
  <c r="G134" i="18"/>
  <c r="G34" i="18"/>
  <c r="G53" i="18"/>
  <c r="BC112" i="18" l="1"/>
  <c r="BA117" i="18" s="1"/>
  <c r="BC9" i="18"/>
  <c r="BA35" i="18" s="1"/>
  <c r="BC62" i="18"/>
  <c r="BA78" i="18" s="1"/>
  <c r="BC145" i="18"/>
  <c r="BA146" i="18" s="1"/>
  <c r="BC121" i="18"/>
  <c r="BA172" i="18" s="1"/>
  <c r="BC8" i="18"/>
  <c r="BA112" i="18" s="1"/>
  <c r="I158" i="18"/>
  <c r="D161" i="18" s="1"/>
  <c r="H152" i="18"/>
  <c r="H179" i="18"/>
  <c r="H165" i="18"/>
  <c r="H163" i="18"/>
  <c r="H140" i="18"/>
  <c r="H144" i="18"/>
  <c r="H178" i="18"/>
  <c r="H182" i="18"/>
  <c r="H161" i="18"/>
  <c r="H159" i="18"/>
  <c r="H141" i="18"/>
  <c r="H162" i="18"/>
  <c r="H164" i="18"/>
  <c r="H143" i="18"/>
  <c r="H180" i="18"/>
  <c r="H160" i="18"/>
  <c r="H70" i="18"/>
  <c r="H71" i="18"/>
  <c r="Y40" i="21"/>
  <c r="H115" i="18"/>
  <c r="J114" i="18" s="1"/>
  <c r="E115" i="18" s="1"/>
  <c r="H73" i="18"/>
  <c r="I89" i="18"/>
  <c r="D90" i="18" s="1"/>
  <c r="I32" i="18"/>
  <c r="K126" i="18"/>
  <c r="G126" i="18" s="1"/>
  <c r="I124" i="18" s="1"/>
  <c r="I129" i="18"/>
  <c r="D131" i="18" s="1"/>
  <c r="I44" i="18"/>
  <c r="D46" i="18" s="1"/>
  <c r="I126" i="18"/>
  <c r="D128" i="18" s="1"/>
  <c r="H34" i="18"/>
  <c r="H85" i="18"/>
  <c r="H149" i="18"/>
  <c r="H176" i="18"/>
  <c r="H122" i="18"/>
  <c r="H62" i="18"/>
  <c r="H121" i="18"/>
  <c r="H27" i="18"/>
  <c r="H60" i="18"/>
  <c r="H131" i="18"/>
  <c r="H154" i="18"/>
  <c r="H24" i="18"/>
  <c r="H95" i="18"/>
  <c r="H42" i="18"/>
  <c r="H17" i="18"/>
  <c r="H44" i="18"/>
  <c r="H189" i="18"/>
  <c r="H26" i="18"/>
  <c r="H69" i="18"/>
  <c r="H190" i="18"/>
  <c r="H33" i="18"/>
  <c r="H67" i="18"/>
  <c r="H167" i="18"/>
  <c r="H25" i="18"/>
  <c r="H83" i="18"/>
  <c r="H57" i="18"/>
  <c r="H91" i="18"/>
  <c r="H130" i="18"/>
  <c r="H193" i="18"/>
  <c r="H76" i="18"/>
  <c r="H39" i="18"/>
  <c r="H22" i="18"/>
  <c r="H87" i="18"/>
  <c r="H107" i="18"/>
  <c r="H170" i="18"/>
  <c r="H153" i="18"/>
  <c r="H15" i="18"/>
  <c r="H31" i="18"/>
  <c r="H186" i="18"/>
  <c r="H81" i="18"/>
  <c r="H116" i="18"/>
  <c r="H106" i="18"/>
  <c r="H181" i="18"/>
  <c r="H171" i="18"/>
  <c r="I131" i="18"/>
  <c r="H157" i="18"/>
  <c r="H108" i="18"/>
  <c r="H55" i="18"/>
  <c r="H19" i="18"/>
  <c r="H90" i="18"/>
  <c r="H46" i="18"/>
  <c r="H84" i="18"/>
  <c r="H110" i="18"/>
  <c r="H185" i="18"/>
  <c r="H92" i="18"/>
  <c r="H53" i="18"/>
  <c r="H94" i="18"/>
  <c r="H191" i="18"/>
  <c r="H147" i="18"/>
  <c r="H45" i="18"/>
  <c r="H43" i="18"/>
  <c r="H111" i="18"/>
  <c r="H128" i="18"/>
  <c r="H155" i="18"/>
  <c r="H135" i="18"/>
  <c r="H173" i="18"/>
  <c r="H77" i="18"/>
  <c r="H127" i="18"/>
  <c r="H51" i="18"/>
  <c r="H112" i="18"/>
  <c r="H98" i="18"/>
  <c r="H150" i="18"/>
  <c r="H37" i="18"/>
  <c r="H18" i="18"/>
  <c r="H125" i="18"/>
  <c r="H12" i="18"/>
  <c r="H61" i="18"/>
  <c r="H30" i="18"/>
  <c r="H109" i="18"/>
  <c r="H103" i="18"/>
  <c r="H136" i="18"/>
  <c r="H169" i="18"/>
  <c r="H66" i="18"/>
  <c r="H9" i="18"/>
  <c r="H38" i="18"/>
  <c r="H52" i="18"/>
  <c r="H88" i="18"/>
  <c r="H118" i="18"/>
  <c r="H23" i="18"/>
  <c r="H175" i="18"/>
  <c r="H80" i="18"/>
  <c r="H119" i="18"/>
  <c r="H172" i="18"/>
  <c r="H129" i="18"/>
  <c r="H41" i="18"/>
  <c r="H133" i="18"/>
  <c r="H137" i="18"/>
  <c r="H16" i="18"/>
  <c r="H104" i="18"/>
  <c r="H47" i="18"/>
  <c r="H56" i="18"/>
  <c r="H28" i="18"/>
  <c r="H102" i="18"/>
  <c r="H132" i="18"/>
  <c r="H50" i="18"/>
  <c r="H86" i="18"/>
  <c r="H123" i="18"/>
  <c r="H113" i="18"/>
  <c r="H145" i="18"/>
  <c r="H187" i="18"/>
  <c r="H29" i="18"/>
  <c r="H97" i="18"/>
  <c r="H58" i="18"/>
  <c r="H65" i="18"/>
  <c r="H96" i="18"/>
  <c r="H134" i="18"/>
  <c r="H194" i="18"/>
  <c r="H156" i="18"/>
  <c r="D162" i="18" l="1"/>
  <c r="BA48" i="18"/>
  <c r="BA62" i="18"/>
  <c r="BA9" i="18"/>
  <c r="BA145" i="18"/>
  <c r="BA100" i="18"/>
  <c r="BA122" i="18"/>
  <c r="BA63" i="18"/>
  <c r="BA116" i="18"/>
  <c r="BA113" i="18"/>
  <c r="BA151" i="18"/>
  <c r="BA10" i="18"/>
  <c r="BA166" i="18"/>
  <c r="BA20" i="18"/>
  <c r="D164" i="18"/>
  <c r="D160" i="18"/>
  <c r="J139" i="18"/>
  <c r="E141" i="18" s="1"/>
  <c r="D163" i="18"/>
  <c r="D159" i="18"/>
  <c r="J142" i="18"/>
  <c r="E143" i="18" s="1"/>
  <c r="J177" i="18"/>
  <c r="E181" i="18" s="1"/>
  <c r="J158" i="18"/>
  <c r="E162" i="18" s="1"/>
  <c r="J44" i="18"/>
  <c r="E45" i="18" s="1"/>
  <c r="D92" i="18"/>
  <c r="D91" i="18"/>
  <c r="J32" i="18"/>
  <c r="E34" i="18" s="1"/>
  <c r="D33" i="18"/>
  <c r="D34" i="18"/>
  <c r="D126" i="18"/>
  <c r="D125" i="18"/>
  <c r="D130" i="18"/>
  <c r="D45" i="18"/>
  <c r="D127" i="18"/>
  <c r="J79" i="18"/>
  <c r="E80" i="18" s="1"/>
  <c r="J40" i="18"/>
  <c r="E42" i="18" s="1"/>
  <c r="J89" i="18"/>
  <c r="J49" i="18"/>
  <c r="E50" i="18" s="1"/>
  <c r="J101" i="18"/>
  <c r="J168" i="18"/>
  <c r="J8" i="18"/>
  <c r="E9" i="18" s="1"/>
  <c r="J129" i="18"/>
  <c r="J82" i="18"/>
  <c r="E88" i="18" s="1"/>
  <c r="J64" i="18"/>
  <c r="E66" i="18" s="1"/>
  <c r="J36" i="18"/>
  <c r="J54" i="18"/>
  <c r="E57" i="18" s="1"/>
  <c r="J105" i="18"/>
  <c r="J192" i="18"/>
  <c r="E193" i="18" s="1"/>
  <c r="J188" i="18"/>
  <c r="E190" i="18" s="1"/>
  <c r="J148" i="18"/>
  <c r="J14" i="18"/>
  <c r="J21" i="18"/>
  <c r="J117" i="18"/>
  <c r="J126" i="18"/>
  <c r="E128" i="18" s="1"/>
  <c r="J93" i="18"/>
  <c r="E98" i="18" s="1"/>
  <c r="J184" i="18"/>
  <c r="E187" i="18" s="1"/>
  <c r="J121" i="18"/>
  <c r="E122" i="18" s="1"/>
  <c r="K13" i="18"/>
  <c r="G13" i="18" s="1"/>
  <c r="I11" i="18" s="1"/>
  <c r="D13" i="18" s="1"/>
  <c r="J131" i="18"/>
  <c r="K77" i="18"/>
  <c r="G77" i="18" s="1"/>
  <c r="J59" i="18"/>
  <c r="D133" i="18"/>
  <c r="D136" i="18"/>
  <c r="D134" i="18"/>
  <c r="D132" i="18"/>
  <c r="D135" i="18"/>
  <c r="E144" i="18" l="1"/>
  <c r="E140" i="18"/>
  <c r="E178" i="18"/>
  <c r="E163" i="18"/>
  <c r="E159" i="18"/>
  <c r="E180" i="18"/>
  <c r="E179" i="18"/>
  <c r="E160" i="18"/>
  <c r="E46" i="18"/>
  <c r="E161" i="18"/>
  <c r="E164" i="18"/>
  <c r="L114" i="18"/>
  <c r="H114" i="18" s="1"/>
  <c r="E33" i="18"/>
  <c r="L32" i="18" s="1"/>
  <c r="H32" i="18" s="1"/>
  <c r="E92" i="18"/>
  <c r="E91" i="18"/>
  <c r="E90" i="18"/>
  <c r="E95" i="18"/>
  <c r="E43" i="18"/>
  <c r="E112" i="18"/>
  <c r="E81" i="18"/>
  <c r="E56" i="18"/>
  <c r="E41" i="18"/>
  <c r="E87" i="18"/>
  <c r="E194" i="18"/>
  <c r="E62" i="18"/>
  <c r="E97" i="18"/>
  <c r="E58" i="18"/>
  <c r="E55" i="18"/>
  <c r="E189" i="18"/>
  <c r="E53" i="18"/>
  <c r="E51" i="18"/>
  <c r="E169" i="18"/>
  <c r="E171" i="18"/>
  <c r="E170" i="18"/>
  <c r="E52" i="18"/>
  <c r="E103" i="18"/>
  <c r="E102" i="18"/>
  <c r="E131" i="18"/>
  <c r="E130" i="18"/>
  <c r="E84" i="18"/>
  <c r="E83" i="18"/>
  <c r="E86" i="18"/>
  <c r="E85" i="18"/>
  <c r="E191" i="18"/>
  <c r="E127" i="18"/>
  <c r="E186" i="18"/>
  <c r="E185" i="18"/>
  <c r="E119" i="18"/>
  <c r="E118" i="18"/>
  <c r="E65" i="18"/>
  <c r="E67" i="18"/>
  <c r="E38" i="18"/>
  <c r="E39" i="18"/>
  <c r="E37" i="18"/>
  <c r="E145" i="18"/>
  <c r="E172" i="18"/>
  <c r="E94" i="18"/>
  <c r="E96" i="18"/>
  <c r="E27" i="18"/>
  <c r="E26" i="18"/>
  <c r="E25" i="18"/>
  <c r="E24" i="18"/>
  <c r="E29" i="18"/>
  <c r="E28" i="18"/>
  <c r="E23" i="18"/>
  <c r="E22" i="18"/>
  <c r="E110" i="18"/>
  <c r="E111" i="18"/>
  <c r="E106" i="18"/>
  <c r="E107" i="18"/>
  <c r="E109" i="18"/>
  <c r="E108" i="18"/>
  <c r="E150" i="18"/>
  <c r="E149" i="18"/>
  <c r="E16" i="18"/>
  <c r="E17" i="18"/>
  <c r="E18" i="18"/>
  <c r="E15" i="18"/>
  <c r="E132" i="18"/>
  <c r="E135" i="18"/>
  <c r="E134" i="18"/>
  <c r="E133" i="18"/>
  <c r="E136" i="18"/>
  <c r="E61" i="18"/>
  <c r="E60" i="18"/>
  <c r="L13" i="18"/>
  <c r="H13" i="18" s="1"/>
  <c r="J11" i="18" s="1"/>
  <c r="E12" i="18" s="1"/>
  <c r="D12" i="18"/>
  <c r="K32" i="18" l="1"/>
  <c r="G32" i="18" s="1"/>
  <c r="K158" i="18"/>
  <c r="G158" i="18" s="1"/>
  <c r="L72" i="18"/>
  <c r="H72" i="18" s="1"/>
  <c r="J68" i="18" s="1"/>
  <c r="K89" i="18"/>
  <c r="G89" i="18" s="1"/>
  <c r="L126" i="18"/>
  <c r="H126" i="18" s="1"/>
  <c r="J124" i="18" s="1"/>
  <c r="E125" i="18" s="1"/>
  <c r="E13" i="18"/>
  <c r="L49" i="18" l="1"/>
  <c r="H49" i="18" s="1"/>
  <c r="L142" i="18"/>
  <c r="H142" i="18" s="1"/>
  <c r="E69" i="18"/>
  <c r="E73" i="18"/>
  <c r="E70" i="18"/>
  <c r="E71" i="18"/>
  <c r="E72" i="18"/>
  <c r="L158" i="18"/>
  <c r="H158" i="18" s="1"/>
  <c r="L59" i="18"/>
  <c r="H59" i="18" s="1"/>
  <c r="L40" i="18"/>
  <c r="H40" i="18" s="1"/>
  <c r="L139" i="18"/>
  <c r="H139" i="18" s="1"/>
  <c r="E126" i="18"/>
  <c r="L117" i="18" l="1"/>
  <c r="H117" i="18" s="1"/>
  <c r="L36" i="18"/>
  <c r="H36" i="18" s="1"/>
  <c r="J35" i="18" s="1"/>
  <c r="L21" i="18"/>
  <c r="H21" i="18" s="1"/>
  <c r="L101" i="18"/>
  <c r="H101" i="18" s="1"/>
  <c r="L79" i="18"/>
  <c r="H79" i="18" s="1"/>
  <c r="J138" i="18"/>
  <c r="E139" i="18" s="1"/>
  <c r="L188" i="18"/>
  <c r="H188" i="18" s="1"/>
  <c r="L14" i="18"/>
  <c r="H14" i="18" s="1"/>
  <c r="L192" i="18"/>
  <c r="H192" i="18" s="1"/>
  <c r="L105" i="18"/>
  <c r="H105" i="18" s="1"/>
  <c r="L168" i="18"/>
  <c r="H168" i="18" s="1"/>
  <c r="J166" i="18" s="1"/>
  <c r="E167" i="18" s="1"/>
  <c r="L64" i="18"/>
  <c r="H64" i="18" s="1"/>
  <c r="L184" i="18"/>
  <c r="H184" i="18" s="1"/>
  <c r="L177" i="18"/>
  <c r="H177" i="18" s="1"/>
  <c r="J174" i="18" s="1"/>
  <c r="E182" i="18" s="1"/>
  <c r="L54" i="18"/>
  <c r="H54" i="18" s="1"/>
  <c r="J48" i="18" s="1"/>
  <c r="L148" i="18"/>
  <c r="H148" i="18" s="1"/>
  <c r="J146" i="18" s="1"/>
  <c r="L82" i="18"/>
  <c r="H82" i="18" s="1"/>
  <c r="J183" i="18" l="1"/>
  <c r="E192" i="18" s="1"/>
  <c r="E142" i="18"/>
  <c r="J100" i="18"/>
  <c r="E105" i="18" s="1"/>
  <c r="E177" i="18"/>
  <c r="J112" i="18"/>
  <c r="E114" i="18" s="1"/>
  <c r="J20" i="18"/>
  <c r="E21" i="18" s="1"/>
  <c r="E168" i="18"/>
  <c r="E54" i="18"/>
  <c r="E49" i="18"/>
  <c r="E36" i="18"/>
  <c r="E44" i="18"/>
  <c r="E40" i="18"/>
  <c r="E47" i="18"/>
  <c r="E148" i="18"/>
  <c r="E147" i="18"/>
  <c r="E59" i="18"/>
  <c r="L75" i="18"/>
  <c r="H75" i="18" s="1"/>
  <c r="J74" i="18" s="1"/>
  <c r="E175" i="18"/>
  <c r="E176" i="18"/>
  <c r="L68" i="18"/>
  <c r="H68" i="18" s="1"/>
  <c r="L89" i="18"/>
  <c r="H89" i="18" s="1"/>
  <c r="L93" i="18"/>
  <c r="H93" i="18" s="1"/>
  <c r="S61" i="21"/>
  <c r="T61" i="21" s="1"/>
  <c r="L124" i="18"/>
  <c r="H124" i="18" s="1"/>
  <c r="L138" i="18" l="1"/>
  <c r="H138" i="18" s="1"/>
  <c r="J122" i="18" s="1"/>
  <c r="E104" i="18"/>
  <c r="E101" i="18"/>
  <c r="E184" i="18"/>
  <c r="E188" i="18"/>
  <c r="E30" i="18"/>
  <c r="E116" i="18"/>
  <c r="E117" i="18"/>
  <c r="E31" i="18"/>
  <c r="E32" i="18"/>
  <c r="E113" i="18"/>
  <c r="J78" i="18"/>
  <c r="E93" i="18" s="1"/>
  <c r="E75" i="18"/>
  <c r="E76" i="18"/>
  <c r="E77" i="18"/>
  <c r="E123" i="18" l="1"/>
  <c r="E124" i="18"/>
  <c r="L100" i="18"/>
  <c r="H100" i="18" s="1"/>
  <c r="L48" i="18"/>
  <c r="H48" i="18" s="1"/>
  <c r="E138" i="18"/>
  <c r="E129" i="18"/>
  <c r="E82" i="18"/>
  <c r="L174" i="18"/>
  <c r="H174" i="18" s="1"/>
  <c r="E89" i="18"/>
  <c r="E79" i="18"/>
  <c r="L166" i="18"/>
  <c r="H166" i="18" s="1"/>
  <c r="L146" i="18"/>
  <c r="H146" i="18" s="1"/>
  <c r="L35" i="18"/>
  <c r="L183" i="18" l="1"/>
  <c r="H183" i="18" s="1"/>
  <c r="J172" i="18" s="1"/>
  <c r="E173" i="18" s="1"/>
  <c r="L20" i="18"/>
  <c r="H20" i="18" s="1"/>
  <c r="H35" i="18"/>
  <c r="E174" i="18" l="1"/>
  <c r="E183" i="18"/>
  <c r="L78" i="18" l="1"/>
  <c r="H78" i="18" s="1"/>
  <c r="L74" i="18"/>
  <c r="H74" i="18" s="1"/>
  <c r="J63" i="18" s="1"/>
  <c r="E68" i="18" l="1"/>
  <c r="E64" i="18"/>
  <c r="E74" i="18"/>
  <c r="L63" i="18" l="1"/>
  <c r="H63" i="18" s="1"/>
  <c r="J62" i="18" s="1"/>
  <c r="E63" i="18" s="1"/>
  <c r="E100" i="18" l="1"/>
  <c r="E78" i="18"/>
  <c r="J151" i="18"/>
  <c r="E165" i="18" l="1"/>
  <c r="E158" i="18"/>
  <c r="E154" i="18"/>
  <c r="E153" i="18"/>
  <c r="E152" i="18"/>
  <c r="E155" i="18"/>
  <c r="E156" i="18"/>
  <c r="E157" i="18"/>
  <c r="L151" i="18" l="1"/>
  <c r="H151" i="18" s="1"/>
  <c r="J145" i="18" s="1"/>
  <c r="E166" i="18" s="1"/>
  <c r="E151" i="18" l="1"/>
  <c r="E146" i="18"/>
  <c r="L11" i="18" l="1"/>
  <c r="H11" i="18" s="1"/>
  <c r="J10" i="18" s="1"/>
  <c r="E11" i="18" s="1"/>
  <c r="E14" i="18" l="1"/>
  <c r="E19" i="18"/>
  <c r="L10" i="18" l="1"/>
  <c r="H10" i="18" s="1"/>
  <c r="J9" i="18" s="1"/>
  <c r="E20" i="18" l="1"/>
  <c r="E10" i="18"/>
  <c r="E48" i="18"/>
  <c r="E35" i="18"/>
  <c r="K11" i="18"/>
  <c r="G11" i="18" s="1"/>
  <c r="K181" i="18"/>
  <c r="G181" i="18" s="1"/>
  <c r="K80" i="18"/>
  <c r="G80" i="18" s="1"/>
  <c r="K189" i="18"/>
  <c r="G189" i="18" s="1"/>
  <c r="K15" i="18"/>
  <c r="G15" i="18" s="1"/>
  <c r="K171" i="18"/>
  <c r="G171" i="18" s="1"/>
  <c r="K37" i="18"/>
  <c r="G37" i="18" s="1"/>
  <c r="K24" i="18"/>
  <c r="G24" i="18" s="1"/>
  <c r="K97" i="18"/>
  <c r="G97" i="18" s="1"/>
  <c r="K193" i="18"/>
  <c r="G193" i="18" s="1"/>
  <c r="I192" i="18" s="1"/>
  <c r="K109" i="18"/>
  <c r="G109" i="18" s="1"/>
  <c r="K187" i="18"/>
  <c r="G187" i="18" s="1"/>
  <c r="K98" i="18"/>
  <c r="G98" i="18" s="1"/>
  <c r="K30" i="18"/>
  <c r="G30" i="18" s="1"/>
  <c r="K47" i="18"/>
  <c r="G47" i="18" s="1"/>
  <c r="K71" i="18"/>
  <c r="G71" i="18" s="1"/>
  <c r="K102" i="18"/>
  <c r="G102" i="18" s="1"/>
  <c r="K110" i="18"/>
  <c r="G110" i="18" s="1"/>
  <c r="K150" i="18"/>
  <c r="G150" i="18" s="1"/>
  <c r="K66" i="18"/>
  <c r="G66" i="18" s="1"/>
  <c r="K69" i="18"/>
  <c r="G69" i="18" s="1"/>
  <c r="K191" i="18"/>
  <c r="G191" i="18" s="1"/>
  <c r="K153" i="18"/>
  <c r="G153" i="18" s="1"/>
  <c r="K169" i="18"/>
  <c r="G169" i="18" s="1"/>
  <c r="K94" i="18"/>
  <c r="G94" i="18" s="1"/>
  <c r="K57" i="18"/>
  <c r="G57" i="18" s="1"/>
  <c r="K185" i="18"/>
  <c r="G185" i="18" s="1"/>
  <c r="K75" i="18"/>
  <c r="G75" i="18" s="1"/>
  <c r="K55" i="18"/>
  <c r="G55" i="18" s="1"/>
  <c r="K73" i="18"/>
  <c r="G73" i="18" s="1"/>
  <c r="K19" i="18"/>
  <c r="G19" i="18" s="1"/>
  <c r="K176" i="18"/>
  <c r="G176" i="18" s="1"/>
  <c r="K70" i="18"/>
  <c r="G70" i="18" s="1"/>
  <c r="K154" i="18"/>
  <c r="G154" i="18" s="1"/>
  <c r="K44" i="18"/>
  <c r="G44" i="18" s="1"/>
  <c r="K61" i="18"/>
  <c r="G61" i="18" s="1"/>
  <c r="K56" i="18"/>
  <c r="G56" i="18" s="1"/>
  <c r="K155" i="18"/>
  <c r="G155" i="18" s="1"/>
  <c r="K96" i="18"/>
  <c r="G96" i="18" s="1"/>
  <c r="K157" i="18"/>
  <c r="G157" i="18" s="1"/>
  <c r="K156" i="18"/>
  <c r="G156" i="18" s="1"/>
  <c r="K65" i="18"/>
  <c r="G65" i="18" s="1"/>
  <c r="K43" i="18"/>
  <c r="G43" i="18" s="1"/>
  <c r="K186" i="18"/>
  <c r="G186" i="18" s="1"/>
  <c r="K72" i="18"/>
  <c r="G72" i="18" s="1"/>
  <c r="K107" i="18"/>
  <c r="G107" i="18" s="1"/>
  <c r="K60" i="18"/>
  <c r="G60" i="18" s="1"/>
  <c r="K175" i="18"/>
  <c r="G175" i="18" s="1"/>
  <c r="K119" i="18"/>
  <c r="G119" i="18" s="1"/>
  <c r="K39" i="18"/>
  <c r="G39" i="18" s="1"/>
  <c r="K180" i="18"/>
  <c r="G180" i="18" s="1"/>
  <c r="K124" i="18"/>
  <c r="G124" i="18" s="1"/>
  <c r="K106" i="18"/>
  <c r="G106" i="18" s="1"/>
  <c r="K141" i="18"/>
  <c r="G141" i="18" s="1"/>
  <c r="K67" i="18"/>
  <c r="G67" i="18" s="1"/>
  <c r="K103" i="18"/>
  <c r="G103" i="18" s="1"/>
  <c r="K108" i="18"/>
  <c r="G108" i="18" s="1"/>
  <c r="K144" i="18"/>
  <c r="G144" i="18" s="1"/>
  <c r="K16" i="18"/>
  <c r="G16" i="18" s="1"/>
  <c r="K111" i="18"/>
  <c r="G111" i="18" s="1"/>
  <c r="K152" i="18"/>
  <c r="G152" i="18" s="1"/>
  <c r="K18" i="18"/>
  <c r="G18" i="18" s="1"/>
  <c r="K25" i="18"/>
  <c r="G25" i="18" s="1"/>
  <c r="K143" i="18"/>
  <c r="G143" i="18" s="1"/>
  <c r="K95" i="18"/>
  <c r="G95" i="18" s="1"/>
  <c r="K17" i="18"/>
  <c r="G17" i="18" s="1"/>
  <c r="K86" i="18"/>
  <c r="G86" i="18" s="1"/>
  <c r="K104" i="18"/>
  <c r="G104" i="18" s="1"/>
  <c r="K190" i="18"/>
  <c r="G190" i="18" s="1"/>
  <c r="K38" i="18"/>
  <c r="G38" i="18" s="1"/>
  <c r="K22" i="18"/>
  <c r="G22" i="18" s="1"/>
  <c r="K81" i="18"/>
  <c r="G81" i="18" s="1"/>
  <c r="K85" i="18"/>
  <c r="G85" i="18" s="1"/>
  <c r="K118" i="18"/>
  <c r="G118" i="18" s="1"/>
  <c r="K84" i="18"/>
  <c r="G84" i="18" s="1"/>
  <c r="K170" i="18"/>
  <c r="G170" i="18" s="1"/>
  <c r="K76" i="18"/>
  <c r="G76" i="18" s="1"/>
  <c r="K179" i="18"/>
  <c r="G179" i="18" s="1"/>
  <c r="I142" i="18" l="1"/>
  <c r="D144" i="18" s="1"/>
  <c r="K123" i="18"/>
  <c r="G123" i="18" s="1"/>
  <c r="K167" i="18"/>
  <c r="G167" i="18" s="1"/>
  <c r="K147" i="18"/>
  <c r="G147" i="18" s="1"/>
  <c r="K140" i="18"/>
  <c r="G140" i="18" s="1"/>
  <c r="I139" i="18" s="1"/>
  <c r="D140" i="18" s="1"/>
  <c r="K116" i="18"/>
  <c r="G116" i="18" s="1"/>
  <c r="K149" i="18"/>
  <c r="G149" i="18" s="1"/>
  <c r="I148" i="18" s="1"/>
  <c r="K178" i="18"/>
  <c r="G178" i="18" s="1"/>
  <c r="I177" i="18" s="1"/>
  <c r="I188" i="18"/>
  <c r="I184" i="18"/>
  <c r="D143" i="18"/>
  <c r="I117" i="18"/>
  <c r="D194" i="18"/>
  <c r="D193" i="18"/>
  <c r="I168" i="18"/>
  <c r="D169" i="18" s="1"/>
  <c r="I105" i="18"/>
  <c r="D111" i="18" s="1"/>
  <c r="I101" i="18"/>
  <c r="D103" i="18" s="1"/>
  <c r="I93" i="18"/>
  <c r="D96" i="18" s="1"/>
  <c r="K88" i="18"/>
  <c r="G88" i="18" s="1"/>
  <c r="K87" i="18"/>
  <c r="G87" i="18" s="1"/>
  <c r="K83" i="18"/>
  <c r="G83" i="18" s="1"/>
  <c r="I79" i="18"/>
  <c r="D81" i="18" s="1"/>
  <c r="I74" i="18"/>
  <c r="D77" i="18" s="1"/>
  <c r="I68" i="18"/>
  <c r="D69" i="18" s="1"/>
  <c r="I64" i="18"/>
  <c r="D66" i="18" s="1"/>
  <c r="I59" i="18"/>
  <c r="D60" i="18" s="1"/>
  <c r="I54" i="18"/>
  <c r="D55" i="18" s="1"/>
  <c r="K50" i="18"/>
  <c r="G50" i="18" s="1"/>
  <c r="I49" i="18" s="1"/>
  <c r="K42" i="18"/>
  <c r="G42" i="18" s="1"/>
  <c r="I40" i="18" s="1"/>
  <c r="I36" i="18"/>
  <c r="D39" i="18" s="1"/>
  <c r="I21" i="18"/>
  <c r="D24" i="18" s="1"/>
  <c r="I14" i="18"/>
  <c r="D18" i="18" s="1"/>
  <c r="K113" i="18"/>
  <c r="G113" i="18" s="1"/>
  <c r="K115" i="18"/>
  <c r="G115" i="18" s="1"/>
  <c r="I114" i="18" s="1"/>
  <c r="D115" i="18" s="1"/>
  <c r="I82" i="18" l="1"/>
  <c r="D84" i="18" s="1"/>
  <c r="D149" i="18"/>
  <c r="D150" i="18"/>
  <c r="S60" i="21"/>
  <c r="T60" i="21" s="1"/>
  <c r="D76" i="18"/>
  <c r="D97" i="18"/>
  <c r="D16" i="18"/>
  <c r="D186" i="18"/>
  <c r="D185" i="18"/>
  <c r="D187" i="18"/>
  <c r="D15" i="18"/>
  <c r="D118" i="18"/>
  <c r="D119" i="18"/>
  <c r="D190" i="18"/>
  <c r="D191" i="18"/>
  <c r="D189" i="18"/>
  <c r="D37" i="18"/>
  <c r="D56" i="18"/>
  <c r="D75" i="18"/>
  <c r="D141" i="18"/>
  <c r="D102" i="18"/>
  <c r="D80" i="18"/>
  <c r="D72" i="18"/>
  <c r="D67" i="18"/>
  <c r="D61" i="18"/>
  <c r="D58" i="18"/>
  <c r="D57" i="18"/>
  <c r="D38" i="18"/>
  <c r="D170" i="18"/>
  <c r="D171" i="18"/>
  <c r="D108" i="18"/>
  <c r="D107" i="18"/>
  <c r="D109" i="18"/>
  <c r="D106" i="18"/>
  <c r="D110" i="18"/>
  <c r="D95" i="18"/>
  <c r="D98" i="18"/>
  <c r="D94" i="18"/>
  <c r="D87" i="18"/>
  <c r="D71" i="18"/>
  <c r="D73" i="18"/>
  <c r="D70" i="18"/>
  <c r="D65" i="18"/>
  <c r="D51" i="18"/>
  <c r="D50" i="18"/>
  <c r="D52" i="18"/>
  <c r="D53" i="18"/>
  <c r="D42" i="18"/>
  <c r="D43" i="18"/>
  <c r="D41" i="18"/>
  <c r="D27" i="18"/>
  <c r="D23" i="18"/>
  <c r="D25" i="18"/>
  <c r="D28" i="18"/>
  <c r="D26" i="18"/>
  <c r="D29" i="18"/>
  <c r="D22" i="18"/>
  <c r="D17" i="18"/>
  <c r="D178" i="18"/>
  <c r="D180" i="18"/>
  <c r="D181" i="18"/>
  <c r="D179" i="18"/>
  <c r="K192" i="18"/>
  <c r="G192" i="18" s="1"/>
  <c r="Y50" i="21"/>
  <c r="Z50" i="21" s="1"/>
  <c r="D85" i="18" l="1"/>
  <c r="D83" i="18"/>
  <c r="D88" i="18"/>
  <c r="D86" i="18"/>
  <c r="K142" i="18"/>
  <c r="G142" i="18" s="1"/>
  <c r="K79" i="18"/>
  <c r="G79" i="18" s="1"/>
  <c r="K54" i="18"/>
  <c r="G54" i="18" s="1"/>
  <c r="K68" i="18"/>
  <c r="G68" i="18" s="1"/>
  <c r="K93" i="18"/>
  <c r="G93" i="18" s="1"/>
  <c r="K114" i="18"/>
  <c r="G114" i="18" s="1"/>
  <c r="K82" i="18" l="1"/>
  <c r="G82" i="18" s="1"/>
  <c r="I78" i="18" s="1"/>
  <c r="D79" i="18" s="1"/>
  <c r="K64" i="18"/>
  <c r="G64" i="18" s="1"/>
  <c r="K74" i="18"/>
  <c r="G74" i="18" s="1"/>
  <c r="K14" i="18"/>
  <c r="G14" i="18" s="1"/>
  <c r="I10" i="18" s="1"/>
  <c r="D14" i="18" s="1"/>
  <c r="Y49" i="21"/>
  <c r="Z49" i="21" s="1"/>
  <c r="K36" i="18"/>
  <c r="G36" i="18" s="1"/>
  <c r="K148" i="18"/>
  <c r="G148" i="18" s="1"/>
  <c r="I146" i="18" s="1"/>
  <c r="D147" i="18" s="1"/>
  <c r="K117" i="18"/>
  <c r="G117" i="18" s="1"/>
  <c r="I112" i="18" s="1"/>
  <c r="K184" i="18"/>
  <c r="G184" i="18" s="1"/>
  <c r="K188" i="18"/>
  <c r="G188" i="18" s="1"/>
  <c r="K21" i="18"/>
  <c r="G21" i="18" s="1"/>
  <c r="I20" i="18" s="1"/>
  <c r="D32" i="18" s="1"/>
  <c r="K59" i="18"/>
  <c r="G59" i="18" s="1"/>
  <c r="K168" i="18"/>
  <c r="G168" i="18" s="1"/>
  <c r="I166" i="18" s="1"/>
  <c r="D167" i="18" s="1"/>
  <c r="K101" i="18"/>
  <c r="G101" i="18" s="1"/>
  <c r="K105" i="18"/>
  <c r="G105" i="18" s="1"/>
  <c r="T41" i="21"/>
  <c r="K49" i="18"/>
  <c r="G49" i="18" s="1"/>
  <c r="K40" i="18"/>
  <c r="G40" i="18" s="1"/>
  <c r="K177" i="18"/>
  <c r="G177" i="18" s="1"/>
  <c r="I174" i="18" s="1"/>
  <c r="D11" i="18" l="1"/>
  <c r="I63" i="18"/>
  <c r="D68" i="18" s="1"/>
  <c r="D19" i="18"/>
  <c r="D148" i="18"/>
  <c r="D113" i="18"/>
  <c r="D116" i="18"/>
  <c r="D114" i="18"/>
  <c r="D117" i="18"/>
  <c r="D177" i="18"/>
  <c r="D182" i="18"/>
  <c r="D175" i="18"/>
  <c r="I35" i="18"/>
  <c r="D40" i="18" s="1"/>
  <c r="S41" i="21"/>
  <c r="K139" i="18"/>
  <c r="G139" i="18" s="1"/>
  <c r="I138" i="18" s="1"/>
  <c r="I183" i="18"/>
  <c r="Y51" i="21"/>
  <c r="Z51" i="21" s="1"/>
  <c r="D31" i="18"/>
  <c r="D30" i="18"/>
  <c r="D21" i="18"/>
  <c r="I48" i="18"/>
  <c r="D49" i="18" s="1"/>
  <c r="I100" i="18"/>
  <c r="D105" i="18" s="1"/>
  <c r="D168" i="18"/>
  <c r="D93" i="18"/>
  <c r="D82" i="18"/>
  <c r="D89" i="18"/>
  <c r="D176" i="18"/>
  <c r="D64" i="18" l="1"/>
  <c r="D74" i="18"/>
  <c r="D101" i="18"/>
  <c r="D44" i="18"/>
  <c r="D36" i="18"/>
  <c r="D47" i="18"/>
  <c r="D104" i="18"/>
  <c r="D54" i="18"/>
  <c r="D59" i="18"/>
  <c r="D139" i="18"/>
  <c r="D142" i="18"/>
  <c r="D184" i="18"/>
  <c r="D192" i="18"/>
  <c r="D188" i="18"/>
  <c r="K10" i="18" l="1"/>
  <c r="G10" i="18" s="1"/>
  <c r="K112" i="18"/>
  <c r="G112" i="18" s="1"/>
  <c r="K146" i="18"/>
  <c r="G146" i="18" s="1"/>
  <c r="V60" i="21"/>
  <c r="W60" i="21" s="1"/>
  <c r="K78" i="18"/>
  <c r="G78" i="18" s="1"/>
  <c r="Z46" i="21"/>
  <c r="Y46" i="21"/>
  <c r="O43" i="21" s="1"/>
  <c r="K20" i="18"/>
  <c r="G20" i="18" s="1"/>
  <c r="K166" i="18"/>
  <c r="G166" i="18" s="1"/>
  <c r="S49" i="21"/>
  <c r="K174" i="18"/>
  <c r="G174" i="18" s="1"/>
  <c r="V50" i="21" l="1"/>
  <c r="W50" i="21" s="1"/>
  <c r="K100" i="18"/>
  <c r="G100" i="18" s="1"/>
  <c r="U41" i="21"/>
  <c r="Y41" i="21" s="1"/>
  <c r="X41" i="21" s="1"/>
  <c r="K63" i="18"/>
  <c r="G63" i="18" s="1"/>
  <c r="K35" i="18"/>
  <c r="G35" i="18" s="1"/>
  <c r="K48" i="18"/>
  <c r="G48" i="18" s="1"/>
  <c r="Z9" i="21"/>
  <c r="K138" i="18"/>
  <c r="G138" i="18" s="1"/>
  <c r="S50" i="21"/>
  <c r="T50" i="21" s="1"/>
  <c r="K183" i="18"/>
  <c r="G183" i="18" s="1"/>
  <c r="V62" i="21"/>
  <c r="W62" i="21" s="1"/>
  <c r="V51" i="21"/>
  <c r="W51" i="21" s="1"/>
  <c r="S52" i="21"/>
  <c r="T52" i="21" s="1"/>
  <c r="S51" i="21"/>
  <c r="T51" i="21" s="1"/>
  <c r="R54" i="21"/>
  <c r="T49" i="21"/>
  <c r="Y61" i="21"/>
  <c r="Z61" i="21" s="1"/>
  <c r="V49" i="21" l="1"/>
  <c r="W49" i="21" s="1"/>
  <c r="I62" i="18"/>
  <c r="D78" i="18" s="1"/>
  <c r="I9" i="18"/>
  <c r="D35" i="18" s="1"/>
  <c r="S63" i="21"/>
  <c r="T63" i="21" s="1"/>
  <c r="D63" i="18" l="1"/>
  <c r="Y62" i="21"/>
  <c r="Z62" i="21" s="1"/>
  <c r="D100" i="18"/>
  <c r="V42" i="21"/>
  <c r="Y42" i="21" s="1"/>
  <c r="X42" i="21" s="1"/>
  <c r="T36" i="21" s="1"/>
  <c r="S36" i="21" s="1"/>
  <c r="S37" i="21" s="1"/>
  <c r="D48" i="18"/>
  <c r="D10" i="18"/>
  <c r="D20" i="18"/>
  <c r="W43" i="21"/>
  <c r="Y43" i="21" s="1"/>
  <c r="X43" i="21" s="1"/>
  <c r="V46" i="21" l="1"/>
  <c r="Z8" i="21" s="1"/>
  <c r="W46" i="21"/>
  <c r="K62" i="18"/>
  <c r="G62" i="18" s="1"/>
  <c r="K9" i="18" l="1"/>
  <c r="G9" i="18" s="1"/>
  <c r="K43" i="21"/>
  <c r="T46" i="21"/>
  <c r="S46" i="21" l="1"/>
  <c r="Z13" i="21" s="1"/>
  <c r="I8" i="18"/>
  <c r="D112" i="18" s="1"/>
  <c r="K173" i="18"/>
  <c r="G173" i="18" s="1"/>
  <c r="I172" i="18" s="1"/>
  <c r="D183" i="18" s="1"/>
  <c r="G43" i="21" l="1"/>
  <c r="D9" i="18"/>
  <c r="D62" i="18"/>
  <c r="D174" i="18"/>
  <c r="D173" i="18"/>
  <c r="BB173" i="18" s="1"/>
  <c r="Y60" i="21"/>
  <c r="Z60" i="21" s="1"/>
  <c r="BC172" i="18" l="1"/>
  <c r="BA173" i="18" s="1"/>
  <c r="BA174" i="18" l="1"/>
  <c r="BA183" i="18"/>
  <c r="N41" i="21"/>
  <c r="Y57" i="21"/>
  <c r="K165" i="18"/>
  <c r="G165" i="18" s="1"/>
  <c r="I151" i="18" s="1"/>
  <c r="D157" i="18" s="1"/>
  <c r="S7" i="21"/>
  <c r="S9" i="21" s="1"/>
  <c r="T25" i="21" s="1"/>
  <c r="U27" i="21" s="1"/>
  <c r="K172" i="18" l="1"/>
  <c r="G172" i="18" s="1"/>
  <c r="Z57" i="21"/>
  <c r="D152" i="18"/>
  <c r="D156" i="18"/>
  <c r="D158" i="18"/>
  <c r="D154" i="18"/>
  <c r="D165" i="18"/>
  <c r="D153" i="18"/>
  <c r="D155" i="18"/>
  <c r="Z10" i="21"/>
  <c r="O54" i="21"/>
  <c r="T27" i="21"/>
  <c r="K151" i="18" l="1"/>
  <c r="G151" i="18" s="1"/>
  <c r="I145" i="18" s="1"/>
  <c r="D146" i="18" s="1"/>
  <c r="V61" i="21"/>
  <c r="W61" i="21" s="1"/>
  <c r="D166" i="18" l="1"/>
  <c r="D151" i="18"/>
  <c r="W57" i="21" l="1"/>
  <c r="V57" i="21" l="1"/>
  <c r="Z11" i="21" s="1"/>
  <c r="K145" i="18"/>
  <c r="G145" i="18" s="1"/>
  <c r="K54" i="21" l="1"/>
  <c r="K129" i="18" l="1"/>
  <c r="G129" i="18" s="1"/>
  <c r="I122" i="18" s="1"/>
  <c r="D124" i="18" s="1"/>
  <c r="S62" i="21"/>
  <c r="T62" i="21" s="1"/>
  <c r="D123" i="18" l="1"/>
  <c r="BB123" i="18" s="1"/>
  <c r="D129" i="18"/>
  <c r="BB129" i="18" s="1"/>
  <c r="D138" i="18"/>
  <c r="BC122" i="18" l="1"/>
  <c r="BA123" i="18" s="1"/>
  <c r="BA124" i="18" l="1"/>
  <c r="BA138" i="18"/>
  <c r="BA129" i="18"/>
  <c r="T57" i="21"/>
  <c r="K122" i="18" l="1"/>
  <c r="G122" i="18" s="1"/>
  <c r="I121" i="18" s="1"/>
  <c r="D122" i="18" s="1"/>
  <c r="D172" i="18" l="1"/>
  <c r="D145" i="18"/>
  <c r="S57" i="21"/>
  <c r="G54" i="21" s="1"/>
  <c r="S8" i="21" l="1"/>
  <c r="S10" i="21" s="1"/>
  <c r="Z12" i="21"/>
  <c r="N52" i="21" l="1"/>
  <c r="T24" i="21"/>
  <c r="S11" i="21"/>
  <c r="K121" i="18" l="1"/>
  <c r="G121" i="18" s="1"/>
  <c r="S12" i="21"/>
  <c r="C25" i="21" s="1"/>
  <c r="T26" i="21"/>
  <c r="S26" i="21"/>
  <c r="S13" i="21" l="1"/>
  <c r="S14" i="21" s="1"/>
</calcChain>
</file>

<file path=xl/comments1.xml><?xml version="1.0" encoding="utf-8"?>
<comments xmlns="http://schemas.openxmlformats.org/spreadsheetml/2006/main">
  <authors>
    <author xml:space="preserve">日建設計 </author>
    <author>Junko ENDO</author>
  </authors>
  <commentList>
    <comment ref="C15" authorId="0">
      <text>
        <r>
          <rPr>
            <sz val="9"/>
            <color indexed="81"/>
            <rFont val="ＭＳ Ｐゴシック"/>
            <family val="3"/>
            <charset val="128"/>
          </rPr>
          <t>2003/6等と入力して下さい。
2003年6月と表示されます。</t>
        </r>
      </text>
    </comment>
    <comment ref="C39" authorId="0">
      <text>
        <r>
          <rPr>
            <sz val="9"/>
            <color indexed="81"/>
            <rFont val="ＭＳ Ｐゴシック"/>
            <family val="3"/>
            <charset val="128"/>
          </rPr>
          <t>2003/6/15等と入力して下さい。
2003年6月15日と表示されます。</t>
        </r>
      </text>
    </comment>
    <comment ref="B41" authorId="1">
      <text>
        <r>
          <rPr>
            <sz val="9"/>
            <color indexed="81"/>
            <rFont val="ＭＳ Ｐゴシック"/>
            <family val="3"/>
            <charset val="128"/>
          </rPr>
          <t>第３者による評価結果の確認などを行っている場合は記述する。</t>
        </r>
      </text>
    </comment>
    <comment ref="C41" authorId="0">
      <text>
        <r>
          <rPr>
            <sz val="9"/>
            <color indexed="81"/>
            <rFont val="ＭＳ Ｐゴシック"/>
            <family val="3"/>
            <charset val="128"/>
          </rPr>
          <t>2003/6/15等と入力して下さい。
2003年6月15日と表示されます。</t>
        </r>
      </text>
    </comment>
    <comment ref="F68" authorId="0">
      <text>
        <r>
          <rPr>
            <sz val="9"/>
            <color indexed="81"/>
            <rFont val="ＭＳ Ｐゴシック"/>
            <family val="3"/>
            <charset val="128"/>
          </rPr>
          <t>小数値(「0.9」など)で
比率を入力して下さい。</t>
        </r>
      </text>
    </comment>
    <comment ref="F69" authorId="0">
      <text>
        <r>
          <rPr>
            <sz val="9"/>
            <color indexed="81"/>
            <rFont val="ＭＳ Ｐゴシック"/>
            <family val="3"/>
            <charset val="128"/>
          </rPr>
          <t>小数値(「0.9」など)で
比率を入力して下さい。</t>
        </r>
      </text>
    </comment>
  </commentList>
</comments>
</file>

<file path=xl/sharedStrings.xml><?xml version="1.0" encoding="utf-8"?>
<sst xmlns="http://schemas.openxmlformats.org/spreadsheetml/2006/main" count="3671" uniqueCount="957">
  <si>
    <t>内装計画</t>
    <rPh sb="0" eb="2">
      <t>ナイソウ</t>
    </rPh>
    <rPh sb="2" eb="4">
      <t>ケイカク</t>
    </rPh>
    <phoneticPr fontId="22"/>
  </si>
  <si>
    <t>維持管理</t>
    <rPh sb="0" eb="2">
      <t>イジ</t>
    </rPh>
    <rPh sb="2" eb="4">
      <t>カンリ</t>
    </rPh>
    <phoneticPr fontId="22"/>
  </si>
  <si>
    <t>維持管理に配慮した設計</t>
  </si>
  <si>
    <t>維持管理用機能の確保</t>
  </si>
  <si>
    <t>衛生管理業務</t>
    <rPh sb="0" eb="2">
      <t>エイセイ</t>
    </rPh>
    <rPh sb="2" eb="4">
      <t>カンリ</t>
    </rPh>
    <rPh sb="4" eb="6">
      <t>ギョウム</t>
    </rPh>
    <phoneticPr fontId="22"/>
  </si>
  <si>
    <t>耐用性・信頼性</t>
    <rPh sb="0" eb="3">
      <t>ﾀｲﾖｳｾｲ</t>
    </rPh>
    <rPh sb="4" eb="6">
      <t>ｼﾝﾗｲ</t>
    </rPh>
    <rPh sb="6" eb="7">
      <t>ｾｲ</t>
    </rPh>
    <phoneticPr fontId="35" type="noConversion"/>
  </si>
  <si>
    <t>躯体材料以外におけるリサイクル材の使用</t>
    <rPh sb="0" eb="2">
      <t>クタイ</t>
    </rPh>
    <rPh sb="2" eb="4">
      <t>ザイリョウ</t>
    </rPh>
    <rPh sb="4" eb="6">
      <t>イガイ</t>
    </rPh>
    <rPh sb="15" eb="16">
      <t>ザイ</t>
    </rPh>
    <rPh sb="17" eb="19">
      <t>シヨウ</t>
    </rPh>
    <phoneticPr fontId="22"/>
  </si>
  <si>
    <t>１地域</t>
    <rPh sb="1" eb="3">
      <t>チイキ</t>
    </rPh>
    <phoneticPr fontId="22"/>
  </si>
  <si>
    <t>２地域</t>
    <rPh sb="1" eb="3">
      <t>チイキ</t>
    </rPh>
    <phoneticPr fontId="22"/>
  </si>
  <si>
    <t>３地域</t>
    <rPh sb="1" eb="3">
      <t>チイキ</t>
    </rPh>
    <phoneticPr fontId="22"/>
  </si>
  <si>
    <t>４地域</t>
    <rPh sb="1" eb="3">
      <t>チイキ</t>
    </rPh>
    <phoneticPr fontId="22"/>
  </si>
  <si>
    <t>５地域</t>
    <rPh sb="1" eb="3">
      <t>チイキ</t>
    </rPh>
    <phoneticPr fontId="22"/>
  </si>
  <si>
    <t>６地域</t>
    <rPh sb="1" eb="3">
      <t>チイキ</t>
    </rPh>
    <phoneticPr fontId="22"/>
  </si>
  <si>
    <t>７地域</t>
    <rPh sb="1" eb="3">
      <t>チイキ</t>
    </rPh>
    <phoneticPr fontId="22"/>
  </si>
  <si>
    <t>８地域</t>
    <rPh sb="1" eb="3">
      <t>チイキ</t>
    </rPh>
    <phoneticPr fontId="22"/>
  </si>
  <si>
    <t>屋上（屋根）・外壁仕上げ材の更新</t>
    <rPh sb="0" eb="2">
      <t>オクジョウ</t>
    </rPh>
    <rPh sb="3" eb="5">
      <t>ヤネ</t>
    </rPh>
    <rPh sb="7" eb="9">
      <t>ガイヘキ</t>
    </rPh>
    <rPh sb="9" eb="11">
      <t>シア</t>
    </rPh>
    <rPh sb="12" eb="13">
      <t>ザイ</t>
    </rPh>
    <rPh sb="14" eb="16">
      <t>コウシン</t>
    </rPh>
    <phoneticPr fontId="22"/>
  </si>
  <si>
    <t>配管・配線材の更新</t>
    <rPh sb="0" eb="2">
      <t>ハイカン</t>
    </rPh>
    <rPh sb="3" eb="5">
      <t>ハイセン</t>
    </rPh>
    <rPh sb="5" eb="6">
      <t>ザイ</t>
    </rPh>
    <rPh sb="7" eb="9">
      <t>コウシン</t>
    </rPh>
    <phoneticPr fontId="22"/>
  </si>
  <si>
    <t>主用設備機器の更新</t>
    <rPh sb="0" eb="2">
      <t>シュヨウ</t>
    </rPh>
    <rPh sb="2" eb="4">
      <t>セツビ</t>
    </rPh>
    <rPh sb="4" eb="6">
      <t>キキ</t>
    </rPh>
    <rPh sb="7" eb="9">
      <t>コウシン</t>
    </rPh>
    <phoneticPr fontId="22"/>
  </si>
  <si>
    <t>信頼性</t>
    <rPh sb="0" eb="3">
      <t>シンライセイ</t>
    </rPh>
    <phoneticPr fontId="22"/>
  </si>
  <si>
    <t>空調・換気設備</t>
    <rPh sb="0" eb="2">
      <t>クウチョウ</t>
    </rPh>
    <rPh sb="3" eb="5">
      <t>カンキ</t>
    </rPh>
    <rPh sb="5" eb="7">
      <t>セツビ</t>
    </rPh>
    <phoneticPr fontId="22"/>
  </si>
  <si>
    <t>給排水・衛生設備</t>
    <rPh sb="0" eb="3">
      <t>キュウハイスイ</t>
    </rPh>
    <rPh sb="4" eb="6">
      <t>エイセイ</t>
    </rPh>
    <rPh sb="6" eb="8">
      <t>セツビ</t>
    </rPh>
    <phoneticPr fontId="22"/>
  </si>
  <si>
    <t>電気設備</t>
    <rPh sb="0" eb="2">
      <t>デンキ</t>
    </rPh>
    <rPh sb="2" eb="4">
      <t>セツビ</t>
    </rPh>
    <phoneticPr fontId="22"/>
  </si>
  <si>
    <t>空気質環境</t>
    <rPh sb="3" eb="5">
      <t>カンキョウ</t>
    </rPh>
    <phoneticPr fontId="22"/>
  </si>
  <si>
    <t>LR-2 資源ﾏﾃﾘｱﾙ</t>
    <rPh sb="5" eb="7">
      <t>シゲン</t>
    </rPh>
    <phoneticPr fontId="22"/>
  </si>
  <si>
    <t/>
  </si>
  <si>
    <t>消火剤</t>
    <rPh sb="0" eb="3">
      <t>ショウカザイ</t>
    </rPh>
    <phoneticPr fontId="22"/>
  </si>
  <si>
    <t>発泡剤（断熱材等）</t>
    <rPh sb="0" eb="2">
      <t>ハッポウ</t>
    </rPh>
    <rPh sb="2" eb="3">
      <t>ザイ</t>
    </rPh>
    <rPh sb="4" eb="7">
      <t>ダンネツザイ</t>
    </rPh>
    <rPh sb="7" eb="8">
      <t>トウ</t>
    </rPh>
    <phoneticPr fontId="22"/>
  </si>
  <si>
    <t>冷媒</t>
    <rPh sb="0" eb="2">
      <t>レイバイ</t>
    </rPh>
    <phoneticPr fontId="22"/>
  </si>
  <si>
    <t>対応性・更新性</t>
  </si>
  <si>
    <t xml:space="preserve"> Q2 3</t>
  </si>
  <si>
    <t xml:space="preserve"> Q2 3.1</t>
  </si>
  <si>
    <t>階高のゆとり</t>
  </si>
  <si>
    <t>空間の形状・自由さ</t>
  </si>
  <si>
    <t xml:space="preserve"> Q2 3.3</t>
  </si>
  <si>
    <t>空調配管の更新性</t>
  </si>
  <si>
    <t>給排水管の更新性</t>
  </si>
  <si>
    <t>電気配線の更新性</t>
  </si>
  <si>
    <t>通信配線の更新性</t>
  </si>
  <si>
    <t>設備機器の更新性</t>
  </si>
  <si>
    <t xml:space="preserve"> Q3</t>
  </si>
  <si>
    <t>生物資源の保全と創出</t>
    <rPh sb="2" eb="4">
      <t>シゲン</t>
    </rPh>
    <phoneticPr fontId="22"/>
  </si>
  <si>
    <t xml:space="preserve"> Q3 3</t>
  </si>
  <si>
    <t xml:space="preserve"> </t>
  </si>
  <si>
    <t>建築物の環境負荷低減性</t>
    <rPh sb="0" eb="3">
      <t>ケンチクブツ</t>
    </rPh>
    <rPh sb="4" eb="6">
      <t>カンキョウ</t>
    </rPh>
    <rPh sb="6" eb="8">
      <t>フカ</t>
    </rPh>
    <rPh sb="8" eb="10">
      <t>テイゲン</t>
    </rPh>
    <rPh sb="10" eb="11">
      <t>セイ</t>
    </rPh>
    <phoneticPr fontId="22"/>
  </si>
  <si>
    <t>LR</t>
  </si>
  <si>
    <t>LR1 2</t>
  </si>
  <si>
    <t>ERRによる評価</t>
    <rPh sb="6" eb="8">
      <t>ﾋｮｳｶ</t>
    </rPh>
    <phoneticPr fontId="35" type="noConversion"/>
  </si>
  <si>
    <t>ERR以外による評価</t>
    <rPh sb="3" eb="5">
      <t>イガイ</t>
    </rPh>
    <phoneticPr fontId="22"/>
  </si>
  <si>
    <t>LR1 4</t>
  </si>
  <si>
    <t>LR2 1</t>
  </si>
  <si>
    <t>雨水利用・雑排水再利用</t>
    <rPh sb="0" eb="2">
      <t>ｳｽｲ</t>
    </rPh>
    <rPh sb="2" eb="4">
      <t>ﾘﾖｳ</t>
    </rPh>
    <rPh sb="5" eb="8">
      <t>ｻﾞﾂﾊｲｽｲ</t>
    </rPh>
    <rPh sb="8" eb="9">
      <t>ｻｲ</t>
    </rPh>
    <rPh sb="9" eb="11">
      <t>ﾘﾖｳ</t>
    </rPh>
    <phoneticPr fontId="35" type="noConversion"/>
  </si>
  <si>
    <t>LR2 1.2</t>
  </si>
  <si>
    <t>雑排水等再利用システム導入の有無</t>
  </si>
  <si>
    <t>LR2 2</t>
  </si>
  <si>
    <t>LR2 3</t>
  </si>
  <si>
    <t>フロン・ハロンの回避</t>
  </si>
  <si>
    <t>ホテルo</t>
    <phoneticPr fontId="22"/>
  </si>
  <si>
    <t>集合住宅o</t>
    <phoneticPr fontId="22"/>
  </si>
  <si>
    <t>延面積比率</t>
    <phoneticPr fontId="22"/>
  </si>
  <si>
    <t>Q</t>
    <phoneticPr fontId="22"/>
  </si>
  <si>
    <t xml:space="preserve"> Q</t>
    <phoneticPr fontId="22"/>
  </si>
  <si>
    <t>Q</t>
    <phoneticPr fontId="22"/>
  </si>
  <si>
    <t>建築物の環境品質</t>
    <phoneticPr fontId="22"/>
  </si>
  <si>
    <t>Q1</t>
    <phoneticPr fontId="35" type="noConversion"/>
  </si>
  <si>
    <t>室内環境</t>
    <phoneticPr fontId="22"/>
  </si>
  <si>
    <t>騒音</t>
    <phoneticPr fontId="22"/>
  </si>
  <si>
    <t>1.2.1</t>
    <phoneticPr fontId="22"/>
  </si>
  <si>
    <t>開口部遮音性能</t>
    <phoneticPr fontId="22"/>
  </si>
  <si>
    <t>1.2.2</t>
    <phoneticPr fontId="22"/>
  </si>
  <si>
    <t>1.2.3</t>
    <phoneticPr fontId="22"/>
  </si>
  <si>
    <t>1.2.4</t>
    <phoneticPr fontId="22"/>
  </si>
  <si>
    <t>2.1.1</t>
    <phoneticPr fontId="22"/>
  </si>
  <si>
    <t>2.3.1</t>
    <phoneticPr fontId="22"/>
  </si>
  <si>
    <t>2.3.1</t>
    <phoneticPr fontId="22"/>
  </si>
  <si>
    <t>2.3.2</t>
    <phoneticPr fontId="22"/>
  </si>
  <si>
    <t>2.3.2</t>
    <phoneticPr fontId="22"/>
  </si>
  <si>
    <t>時間外空調に対する配慮</t>
    <rPh sb="0" eb="3">
      <t>ジカンガイ</t>
    </rPh>
    <rPh sb="3" eb="5">
      <t>クウチョウ</t>
    </rPh>
    <rPh sb="6" eb="7">
      <t>タイ</t>
    </rPh>
    <rPh sb="9" eb="11">
      <t>ハイリョ</t>
    </rPh>
    <phoneticPr fontId="22"/>
  </si>
  <si>
    <t>監視システム</t>
    <rPh sb="0" eb="2">
      <t>カンシ</t>
    </rPh>
    <phoneticPr fontId="22"/>
  </si>
  <si>
    <t>湿度制御</t>
    <rPh sb="0" eb="2">
      <t>ｼﾂﾄﾞ</t>
    </rPh>
    <rPh sb="2" eb="4">
      <t>ｾｲｷﾞｮ</t>
    </rPh>
    <phoneticPr fontId="35" type="noConversion"/>
  </si>
  <si>
    <t>空調方式</t>
    <rPh sb="0" eb="2">
      <t>クウチョウ</t>
    </rPh>
    <rPh sb="2" eb="4">
      <t>ホウシキ</t>
    </rPh>
    <phoneticPr fontId="22"/>
  </si>
  <si>
    <t>上下温度差</t>
    <rPh sb="0" eb="2">
      <t>ジョウゲ</t>
    </rPh>
    <rPh sb="2" eb="5">
      <t>オンドサ</t>
    </rPh>
    <phoneticPr fontId="22"/>
  </si>
  <si>
    <t>商業地域、防火地域</t>
    <rPh sb="0" eb="2">
      <t>ショウギョウ</t>
    </rPh>
    <rPh sb="2" eb="4">
      <t>チイキ</t>
    </rPh>
    <rPh sb="5" eb="7">
      <t>ボウカ</t>
    </rPh>
    <rPh sb="7" eb="9">
      <t>チイキ</t>
    </rPh>
    <phoneticPr fontId="22"/>
  </si>
  <si>
    <t>地上○○F</t>
    <rPh sb="0" eb="2">
      <t>チジョウ</t>
    </rPh>
    <phoneticPr fontId="22"/>
  </si>
  <si>
    <t>用途地域</t>
    <rPh sb="0" eb="2">
      <t>ﾖｳﾄ</t>
    </rPh>
    <rPh sb="2" eb="4">
      <t>ﾁｲｷ</t>
    </rPh>
    <phoneticPr fontId="35" type="noConversion"/>
  </si>
  <si>
    <t>●標準計算</t>
    <rPh sb="1" eb="3">
      <t>ヒョウジュン</t>
    </rPh>
    <rPh sb="3" eb="5">
      <t>ケイサン</t>
    </rPh>
    <phoneticPr fontId="22"/>
  </si>
  <si>
    <t>●個別計算</t>
    <rPh sb="1" eb="3">
      <t>コベツ</t>
    </rPh>
    <rPh sb="3" eb="5">
      <t>ケイサン</t>
    </rPh>
    <phoneticPr fontId="22"/>
  </si>
  <si>
    <t>用途名</t>
    <rPh sb="0" eb="2">
      <t>ヨウト</t>
    </rPh>
    <rPh sb="2" eb="3">
      <t>メイ</t>
    </rPh>
    <phoneticPr fontId="22"/>
  </si>
  <si>
    <t xml:space="preserve"> 含まれる用途</t>
    <rPh sb="1" eb="2">
      <t>フク</t>
    </rPh>
    <rPh sb="5" eb="7">
      <t>ヨウト</t>
    </rPh>
    <phoneticPr fontId="22"/>
  </si>
  <si>
    <t xml:space="preserve"> 事務所</t>
  </si>
  <si>
    <t>簡易評価</t>
    <rPh sb="0" eb="2">
      <t>カンイ</t>
    </rPh>
    <rPh sb="2" eb="4">
      <t>ヒョウカ</t>
    </rPh>
    <phoneticPr fontId="22"/>
  </si>
  <si>
    <t>○○○</t>
    <phoneticPr fontId="22"/>
  </si>
  <si>
    <t>省エネルギー計画書による評価</t>
    <rPh sb="0" eb="1">
      <t>ショウ</t>
    </rPh>
    <rPh sb="6" eb="9">
      <t>ケイカクショ</t>
    </rPh>
    <rPh sb="12" eb="14">
      <t>ヒョウカ</t>
    </rPh>
    <phoneticPr fontId="22"/>
  </si>
  <si>
    <t>竣工段階</t>
    <rPh sb="0" eb="2">
      <t>シュンコウ</t>
    </rPh>
    <rPh sb="2" eb="4">
      <t>ダンカイ</t>
    </rPh>
    <phoneticPr fontId="22"/>
  </si>
  <si>
    <t>標準計算</t>
    <rPh sb="0" eb="2">
      <t>ヒョウジュン</t>
    </rPh>
    <rPh sb="2" eb="4">
      <t>ケイサン</t>
    </rPh>
    <phoneticPr fontId="22"/>
  </si>
  <si>
    <t>→LCCO2算定条件シート（標準計算）を入力</t>
    <rPh sb="6" eb="8">
      <t>サンテイ</t>
    </rPh>
    <rPh sb="8" eb="10">
      <t>ジョウケン</t>
    </rPh>
    <rPh sb="14" eb="16">
      <t>ヒョウジュン</t>
    </rPh>
    <rPh sb="16" eb="18">
      <t>ケイサン</t>
    </rPh>
    <rPh sb="20" eb="22">
      <t>ニュウリョク</t>
    </rPh>
    <phoneticPr fontId="22"/>
  </si>
  <si>
    <t>個別計算</t>
    <rPh sb="0" eb="2">
      <t>コベツ</t>
    </rPh>
    <rPh sb="2" eb="4">
      <t>ケイサン</t>
    </rPh>
    <phoneticPr fontId="22"/>
  </si>
  <si>
    <t>→LCCO2算定条件シート（個別計算）を入力</t>
    <rPh sb="6" eb="8">
      <t>サンテイ</t>
    </rPh>
    <rPh sb="8" eb="10">
      <t>ジョウケン</t>
    </rPh>
    <rPh sb="14" eb="16">
      <t>コベツ</t>
    </rPh>
    <rPh sb="16" eb="18">
      <t>ケイサン</t>
    </rPh>
    <rPh sb="20" eb="22">
      <t>ニュウリョク</t>
    </rPh>
    <phoneticPr fontId="22"/>
  </si>
  <si>
    <t>2) 個別用途入力</t>
    <rPh sb="3" eb="5">
      <t>コベツ</t>
    </rPh>
    <rPh sb="5" eb="7">
      <t>ヨウト</t>
    </rPh>
    <rPh sb="7" eb="9">
      <t>ニュウリョク</t>
    </rPh>
    <phoneticPr fontId="22"/>
  </si>
  <si>
    <t>①用途別延床面積　　</t>
    <rPh sb="1" eb="3">
      <t>ヨウト</t>
    </rPh>
    <rPh sb="3" eb="4">
      <t>ベツ</t>
    </rPh>
    <rPh sb="4" eb="5">
      <t>ノ</t>
    </rPh>
    <rPh sb="5" eb="6">
      <t>ユカ</t>
    </rPh>
    <rPh sb="6" eb="8">
      <t>メンセキ</t>
    </rPh>
    <phoneticPr fontId="22"/>
  </si>
  <si>
    <t>事務所</t>
  </si>
  <si>
    <t xml:space="preserve"> 学校</t>
  </si>
  <si>
    <t>学校</t>
  </si>
  <si>
    <t xml:space="preserve"> 物販店</t>
  </si>
  <si>
    <t>物販店</t>
  </si>
  <si>
    <t xml:space="preserve"> 飲食店</t>
  </si>
  <si>
    <t>飲食店</t>
  </si>
  <si>
    <t xml:space="preserve"> 集会所</t>
    <rPh sb="1" eb="3">
      <t>シュウカイ</t>
    </rPh>
    <rPh sb="3" eb="4">
      <t>ジョ</t>
    </rPh>
    <phoneticPr fontId="22"/>
  </si>
  <si>
    <t>集会所</t>
    <rPh sb="2" eb="3">
      <t>ショ</t>
    </rPh>
    <phoneticPr fontId="22"/>
  </si>
  <si>
    <t xml:space="preserve"> 工場</t>
    <rPh sb="1" eb="3">
      <t>コウジョウ</t>
    </rPh>
    <phoneticPr fontId="22"/>
  </si>
  <si>
    <t>病院</t>
  </si>
  <si>
    <t xml:space="preserve"> 病院</t>
  </si>
  <si>
    <t>ホテル</t>
    <phoneticPr fontId="22"/>
  </si>
  <si>
    <t xml:space="preserve"> ホテル</t>
  </si>
  <si>
    <t>集合住宅</t>
  </si>
  <si>
    <t xml:space="preserve"> 集合住宅</t>
  </si>
  <si>
    <t>工場</t>
    <rPh sb="0" eb="2">
      <t>コウジョウ</t>
    </rPh>
    <phoneticPr fontId="22"/>
  </si>
  <si>
    <t>② 住居・宿泊部分の比率</t>
    <rPh sb="2" eb="4">
      <t>ジュウキョ</t>
    </rPh>
    <rPh sb="5" eb="7">
      <t>シュクハク</t>
    </rPh>
    <rPh sb="7" eb="9">
      <t>ブブン</t>
    </rPh>
    <rPh sb="10" eb="12">
      <t>ヒリツ</t>
    </rPh>
    <phoneticPr fontId="22"/>
  </si>
  <si>
    <t>合計</t>
    <rPh sb="0" eb="2">
      <t>ゴウケイ</t>
    </rPh>
    <phoneticPr fontId="22"/>
  </si>
  <si>
    <t>バージョン</t>
    <phoneticPr fontId="22"/>
  </si>
  <si>
    <t>共用部</t>
    <rPh sb="0" eb="3">
      <t>キョウヨウブ</t>
    </rPh>
    <phoneticPr fontId="22"/>
  </si>
  <si>
    <t xml:space="preserve"> Q1 2.1</t>
  </si>
  <si>
    <t>室温設定</t>
  </si>
  <si>
    <t>2.1.2</t>
  </si>
  <si>
    <t>負荷変動・追従制御性</t>
  </si>
  <si>
    <t>2.1.3</t>
  </si>
  <si>
    <t>外皮性能</t>
  </si>
  <si>
    <t>-</t>
    <phoneticPr fontId="22"/>
  </si>
  <si>
    <t>人・時間あたり指標</t>
    <rPh sb="0" eb="1">
      <t>ニン</t>
    </rPh>
    <rPh sb="2" eb="4">
      <t>ジカン</t>
    </rPh>
    <rPh sb="7" eb="9">
      <t>シヒョウ</t>
    </rPh>
    <phoneticPr fontId="22"/>
  </si>
  <si>
    <t>竣工年</t>
    <rPh sb="0" eb="2">
      <t>ｼｭﾝｺｳ</t>
    </rPh>
    <rPh sb="2" eb="3">
      <t>ﾈﾝ</t>
    </rPh>
    <phoneticPr fontId="35" type="noConversion"/>
  </si>
  <si>
    <t>評価の実施日</t>
    <rPh sb="0" eb="2">
      <t>ヒョウカ</t>
    </rPh>
    <rPh sb="3" eb="6">
      <t>ジッシビ</t>
    </rPh>
    <phoneticPr fontId="22"/>
  </si>
  <si>
    <t>敷地面積</t>
    <rPh sb="0" eb="2">
      <t>ｼｷﾁ</t>
    </rPh>
    <rPh sb="2" eb="4">
      <t>ﾒﾝｾｷ</t>
    </rPh>
    <phoneticPr fontId="35" type="noConversion"/>
  </si>
  <si>
    <t>作成者</t>
    <rPh sb="0" eb="3">
      <t>サクセイシャ</t>
    </rPh>
    <phoneticPr fontId="22"/>
  </si>
  <si>
    <r>
      <t>Q1</t>
    </r>
    <r>
      <rPr>
        <sz val="11"/>
        <rFont val="ＭＳ Ｐゴシック"/>
        <family val="3"/>
        <charset val="128"/>
      </rPr>
      <t>　
室内環境</t>
    </r>
    <rPh sb="4" eb="6">
      <t>シツナイ</t>
    </rPh>
    <rPh sb="6" eb="8">
      <t>カンキョウ</t>
    </rPh>
    <phoneticPr fontId="22"/>
  </si>
  <si>
    <t>建築面積</t>
    <rPh sb="0" eb="2">
      <t>ｹﾝﾁｸ</t>
    </rPh>
    <rPh sb="2" eb="4">
      <t>ﾒﾝｾｷ</t>
    </rPh>
    <phoneticPr fontId="35" type="noConversion"/>
  </si>
  <si>
    <t>確認日</t>
    <rPh sb="0" eb="2">
      <t>カクニン</t>
    </rPh>
    <rPh sb="2" eb="3">
      <t>ビ</t>
    </rPh>
    <phoneticPr fontId="22"/>
  </si>
  <si>
    <t>Rank(red star)</t>
    <phoneticPr fontId="22"/>
  </si>
  <si>
    <t>延床面積</t>
    <rPh sb="0" eb="1">
      <t>ﾉ</t>
    </rPh>
    <rPh sb="1" eb="4">
      <t>ﾕｶﾒﾝｾｷ</t>
    </rPh>
    <phoneticPr fontId="35" type="noConversion"/>
  </si>
  <si>
    <t>確認者</t>
    <rPh sb="0" eb="2">
      <t>カクニン</t>
    </rPh>
    <rPh sb="2" eb="3">
      <t>シャ</t>
    </rPh>
    <phoneticPr fontId="22"/>
  </si>
  <si>
    <t>(blank star)</t>
    <phoneticPr fontId="22"/>
  </si>
  <si>
    <r>
      <t>2-1</t>
    </r>
    <r>
      <rPr>
        <b/>
        <sz val="12"/>
        <color indexed="9"/>
        <rFont val="ＭＳ Ｐゴシック"/>
        <family val="3"/>
        <charset val="128"/>
      </rPr>
      <t>　建築物の環境効率（</t>
    </r>
    <r>
      <rPr>
        <b/>
        <sz val="12"/>
        <color indexed="9"/>
        <rFont val="Arial"/>
        <family val="2"/>
      </rPr>
      <t>BEE</t>
    </r>
    <r>
      <rPr>
        <b/>
        <sz val="12"/>
        <color indexed="9"/>
        <rFont val="ＭＳ Ｐゴシック"/>
        <family val="3"/>
        <charset val="128"/>
      </rPr>
      <t>ランク</t>
    </r>
    <r>
      <rPr>
        <b/>
        <sz val="12"/>
        <color indexed="9"/>
        <rFont val="Arial"/>
        <family val="2"/>
      </rPr>
      <t>&amp;</t>
    </r>
    <r>
      <rPr>
        <b/>
        <sz val="12"/>
        <color indexed="9"/>
        <rFont val="ＭＳ Ｐゴシック"/>
        <family val="3"/>
        <charset val="128"/>
      </rPr>
      <t>チャート）</t>
    </r>
    <rPh sb="4" eb="7">
      <t>ｹﾝﾁｸﾌﾞﾂ</t>
    </rPh>
    <phoneticPr fontId="35" type="noConversion"/>
  </si>
  <si>
    <r>
      <t>2-3</t>
    </r>
    <r>
      <rPr>
        <b/>
        <sz val="12"/>
        <color indexed="9"/>
        <rFont val="ＭＳ Ｐゴシック"/>
        <family val="3"/>
        <charset val="128"/>
      </rPr>
      <t>　大項目の評価（ﾚｰﾀﾞｰﾁｬｰﾄ）</t>
    </r>
    <rPh sb="4" eb="7">
      <t>ダイコウモク</t>
    </rPh>
    <rPh sb="8" eb="10">
      <t>ヒョウカ</t>
    </rPh>
    <phoneticPr fontId="22"/>
  </si>
  <si>
    <t>基準</t>
    <rPh sb="0" eb="2">
      <t>キジュン</t>
    </rPh>
    <phoneticPr fontId="22"/>
  </si>
  <si>
    <t>評価</t>
    <rPh sb="0" eb="2">
      <t>ヒョウカ</t>
    </rPh>
    <phoneticPr fontId="22"/>
  </si>
  <si>
    <t>原点</t>
    <rPh sb="0" eb="2">
      <t>ゲンテン</t>
    </rPh>
    <phoneticPr fontId="22"/>
  </si>
  <si>
    <r>
      <t>BEE</t>
    </r>
    <r>
      <rPr>
        <sz val="11"/>
        <rFont val="ＭＳ Ｐゴシック"/>
        <family val="3"/>
        <charset val="128"/>
      </rPr>
      <t>の分母側</t>
    </r>
    <r>
      <rPr>
        <sz val="11"/>
        <rFont val="Arial"/>
        <family val="2"/>
      </rPr>
      <t>(L)</t>
    </r>
    <rPh sb="4" eb="6">
      <t>ブンボ</t>
    </rPh>
    <rPh sb="6" eb="7">
      <t>ガワ</t>
    </rPh>
    <phoneticPr fontId="22"/>
  </si>
  <si>
    <t>X目盛線</t>
    <rPh sb="1" eb="3">
      <t>メモ</t>
    </rPh>
    <rPh sb="3" eb="4">
      <t>セン</t>
    </rPh>
    <phoneticPr fontId="22"/>
  </si>
  <si>
    <t>Y目盛線</t>
    <rPh sb="1" eb="3">
      <t>メモ</t>
    </rPh>
    <rPh sb="3" eb="4">
      <t>セン</t>
    </rPh>
    <phoneticPr fontId="22"/>
  </si>
  <si>
    <r>
      <t>BEE</t>
    </r>
    <r>
      <rPr>
        <sz val="11"/>
        <rFont val="ＭＳ Ｐゴシック"/>
        <family val="3"/>
        <charset val="128"/>
      </rPr>
      <t>の分子側</t>
    </r>
    <r>
      <rPr>
        <sz val="11"/>
        <rFont val="Arial"/>
        <family val="2"/>
      </rPr>
      <t>(Q)</t>
    </r>
    <rPh sb="4" eb="6">
      <t>ブンシ</t>
    </rPh>
    <rPh sb="6" eb="7">
      <t>ガワ</t>
    </rPh>
    <phoneticPr fontId="22"/>
  </si>
  <si>
    <r>
      <t>このグラフは、</t>
    </r>
    <r>
      <rPr>
        <sz val="11"/>
        <color indexed="10"/>
        <rFont val="Arial"/>
        <family val="2"/>
      </rPr>
      <t>LR3</t>
    </r>
    <r>
      <rPr>
        <sz val="11"/>
        <color indexed="10"/>
        <rFont val="ＭＳ Ｐゴシック"/>
        <family val="3"/>
        <charset val="128"/>
      </rPr>
      <t>中の「地球温暖化への配慮」の内容を、一般的な建物（参照値）と比べたライフサイクル</t>
    </r>
    <r>
      <rPr>
        <sz val="11"/>
        <color indexed="10"/>
        <rFont val="Arial"/>
        <family val="2"/>
      </rPr>
      <t xml:space="preserve">CO2 </t>
    </r>
    <r>
      <rPr>
        <sz val="11"/>
        <color indexed="10"/>
        <rFont val="ＭＳ Ｐゴシック"/>
        <family val="3"/>
        <charset val="128"/>
      </rPr>
      <t>排出量の目安で示したものです</t>
    </r>
    <rPh sb="32" eb="34">
      <t>タテモノ</t>
    </rPh>
    <phoneticPr fontId="22"/>
  </si>
  <si>
    <t>地球温暖化への配慮</t>
    <rPh sb="0" eb="2">
      <t>ﾁｷｭｳ</t>
    </rPh>
    <rPh sb="2" eb="5">
      <t>ｵﾝﾀﾞﾝｶ</t>
    </rPh>
    <rPh sb="7" eb="9">
      <t>ﾊｲﾘｮ</t>
    </rPh>
    <phoneticPr fontId="35" type="noConversion"/>
  </si>
  <si>
    <t>地域環境への配慮</t>
    <rPh sb="0" eb="2">
      <t>ﾁｲｷ</t>
    </rPh>
    <rPh sb="2" eb="4">
      <t>ｶﾝｷｮｳ</t>
    </rPh>
    <rPh sb="6" eb="8">
      <t>ﾊｲﾘｮ</t>
    </rPh>
    <phoneticPr fontId="35" type="noConversion"/>
  </si>
  <si>
    <t>大気汚染防止</t>
    <rPh sb="0" eb="2">
      <t>ﾀｲｷ</t>
    </rPh>
    <rPh sb="2" eb="4">
      <t>ｵｾﾝ</t>
    </rPh>
    <rPh sb="4" eb="6">
      <t>ﾎﾞｳｼ</t>
    </rPh>
    <phoneticPr fontId="35" type="noConversion"/>
  </si>
  <si>
    <t>地域インフラへの負荷抑制</t>
    <rPh sb="0" eb="2">
      <t>チイキ</t>
    </rPh>
    <rPh sb="8" eb="10">
      <t>フカ</t>
    </rPh>
    <rPh sb="10" eb="12">
      <t>ヨクセイ</t>
    </rPh>
    <phoneticPr fontId="22"/>
  </si>
  <si>
    <t>交通負荷抑制</t>
    <rPh sb="0" eb="2">
      <t>ｺｳﾂｳ</t>
    </rPh>
    <rPh sb="2" eb="4">
      <t>ﾌｶ</t>
    </rPh>
    <rPh sb="4" eb="6">
      <t>ﾖｸｾｲ</t>
    </rPh>
    <phoneticPr fontId="35" type="noConversion"/>
  </si>
  <si>
    <t>○○ビル</t>
    <phoneticPr fontId="22"/>
  </si>
  <si>
    <t>XXX</t>
    <phoneticPr fontId="22"/>
  </si>
  <si>
    <t>㎡</t>
    <phoneticPr fontId="22"/>
  </si>
  <si>
    <t>XXX</t>
    <phoneticPr fontId="22"/>
  </si>
  <si>
    <t>㎡</t>
    <phoneticPr fontId="22"/>
  </si>
  <si>
    <t>○○</t>
    <phoneticPr fontId="22"/>
  </si>
  <si>
    <t>XX</t>
    <phoneticPr fontId="22"/>
  </si>
  <si>
    <t>XXX</t>
    <phoneticPr fontId="22"/>
  </si>
  <si>
    <r>
      <t>c</t>
    </r>
    <r>
      <rPr>
        <sz val="11"/>
        <rFont val="ＭＳ Ｐゴシック"/>
        <family val="3"/>
        <charset val="128"/>
      </rPr>
      <t>ommon</t>
    </r>
    <phoneticPr fontId="22"/>
  </si>
  <si>
    <t>Residential</t>
    <phoneticPr fontId="22"/>
  </si>
  <si>
    <t xml:space="preserve"> 事務所</t>
    <phoneticPr fontId="22"/>
  </si>
  <si>
    <t>㎡</t>
    <phoneticPr fontId="22"/>
  </si>
  <si>
    <t>ホテル</t>
    <phoneticPr fontId="22"/>
  </si>
  <si>
    <t xml:space="preserve"> 集合住宅（戸建は対象外）</t>
    <phoneticPr fontId="22"/>
  </si>
  <si>
    <r>
      <t>このグラフは、一般的な建物（参照値）と比べたライフサイクル</t>
    </r>
    <r>
      <rPr>
        <sz val="11"/>
        <color indexed="10"/>
        <rFont val="Arial"/>
        <family val="2"/>
      </rPr>
      <t xml:space="preserve">CO2 </t>
    </r>
    <r>
      <rPr>
        <sz val="11"/>
        <color indexed="10"/>
        <rFont val="ＭＳ Ｐゴシック"/>
        <family val="3"/>
        <charset val="128"/>
      </rPr>
      <t>排出量を評価者自身の計算（個別計算）により算出した結果を示しています。</t>
    </r>
    <r>
      <rPr>
        <sz val="11"/>
        <color indexed="10"/>
        <rFont val="Arial"/>
        <family val="2"/>
      </rPr>
      <t>LCCO2</t>
    </r>
    <r>
      <rPr>
        <sz val="11"/>
        <color indexed="10"/>
        <rFont val="ＭＳ Ｐゴシック"/>
        <family val="3"/>
        <charset val="128"/>
      </rPr>
      <t>の算定条件等については、「</t>
    </r>
    <r>
      <rPr>
        <sz val="11"/>
        <color indexed="10"/>
        <rFont val="Arial"/>
        <family val="2"/>
      </rPr>
      <t>LCCO2</t>
    </r>
    <r>
      <rPr>
        <sz val="11"/>
        <color indexed="10"/>
        <rFont val="ＭＳ Ｐゴシック"/>
        <family val="3"/>
        <charset val="128"/>
      </rPr>
      <t>算定条件シート（個別計算）」を参照されたい</t>
    </r>
    <rPh sb="11" eb="13">
      <t>タテモノ</t>
    </rPh>
    <rPh sb="37" eb="39">
      <t>ヒョウカ</t>
    </rPh>
    <rPh sb="39" eb="40">
      <t>シャ</t>
    </rPh>
    <rPh sb="40" eb="42">
      <t>ジシン</t>
    </rPh>
    <rPh sb="43" eb="45">
      <t>ケイサン</t>
    </rPh>
    <rPh sb="46" eb="48">
      <t>コベツ</t>
    </rPh>
    <rPh sb="48" eb="50">
      <t>ケイサン</t>
    </rPh>
    <rPh sb="54" eb="56">
      <t>サンシュツ</t>
    </rPh>
    <rPh sb="58" eb="60">
      <t>ケッカ</t>
    </rPh>
    <rPh sb="61" eb="62">
      <t>シメ</t>
    </rPh>
    <rPh sb="99" eb="101">
      <t>コベツ</t>
    </rPh>
    <rPh sb="101" eb="103">
      <t>ケイサン</t>
    </rPh>
    <phoneticPr fontId="22"/>
  </si>
  <si>
    <t>建設</t>
    <rPh sb="0" eb="2">
      <t>ケンセツ</t>
    </rPh>
    <phoneticPr fontId="22"/>
  </si>
  <si>
    <t>修繕・更新・解体</t>
    <rPh sb="0" eb="2">
      <t>シュウゼン</t>
    </rPh>
    <rPh sb="3" eb="5">
      <t>コウシン</t>
    </rPh>
    <rPh sb="6" eb="8">
      <t>カイタイ</t>
    </rPh>
    <phoneticPr fontId="22"/>
  </si>
  <si>
    <t>運用</t>
    <rPh sb="0" eb="2">
      <t>ウンヨウ</t>
    </rPh>
    <phoneticPr fontId="22"/>
  </si>
  <si>
    <t>Ref</t>
    <phoneticPr fontId="22"/>
  </si>
  <si>
    <r>
      <t>Q</t>
    </r>
    <r>
      <rPr>
        <b/>
        <sz val="11"/>
        <color indexed="26"/>
        <rFont val="ＭＳ Ｐゴシック"/>
        <family val="3"/>
        <charset val="128"/>
      </rPr>
      <t>　環境品質</t>
    </r>
    <rPh sb="2" eb="4">
      <t>カンキョウ</t>
    </rPh>
    <rPh sb="4" eb="6">
      <t>ヒンシツ</t>
    </rPh>
    <phoneticPr fontId="22"/>
  </si>
  <si>
    <r>
      <t>Q</t>
    </r>
    <r>
      <rPr>
        <b/>
        <i/>
        <sz val="14"/>
        <color indexed="9"/>
        <rFont val="ＭＳ Ｐゴシック"/>
        <family val="3"/>
        <charset val="128"/>
      </rPr>
      <t>のスコア</t>
    </r>
    <r>
      <rPr>
        <b/>
        <i/>
        <sz val="14"/>
        <color indexed="9"/>
        <rFont val="Arial"/>
        <family val="2"/>
      </rPr>
      <t>=</t>
    </r>
    <phoneticPr fontId="22"/>
  </si>
  <si>
    <t>Subjest1</t>
    <phoneticPr fontId="22"/>
  </si>
  <si>
    <t>Subjest2</t>
    <phoneticPr fontId="22"/>
  </si>
  <si>
    <t>Subjest3</t>
    <phoneticPr fontId="22"/>
  </si>
  <si>
    <t>Score</t>
    <phoneticPr fontId="22"/>
  </si>
  <si>
    <t>開口部遮音性能</t>
    <phoneticPr fontId="22"/>
  </si>
  <si>
    <t>界壁遮音性能</t>
  </si>
  <si>
    <t>界床遮音性能（軽量衝撃源）</t>
  </si>
  <si>
    <t>界床遮音性能（重量衝撃源）</t>
  </si>
  <si>
    <t>吸音</t>
  </si>
  <si>
    <t>温熱環境</t>
    <rPh sb="0" eb="2">
      <t>ｵﾝﾈﾂ</t>
    </rPh>
    <rPh sb="2" eb="4">
      <t>ｶﾝｷｮｳ</t>
    </rPh>
    <phoneticPr fontId="35" type="noConversion"/>
  </si>
  <si>
    <t>室温制御</t>
    <rPh sb="0" eb="2">
      <t>ｼﾂｵﾝ</t>
    </rPh>
    <rPh sb="2" eb="4">
      <t>ｾｲｷﾞｮ</t>
    </rPh>
    <phoneticPr fontId="35" type="noConversion"/>
  </si>
  <si>
    <t>外皮性能</t>
    <rPh sb="0" eb="2">
      <t>ガイヒ</t>
    </rPh>
    <rPh sb="2" eb="4">
      <t>セイノウ</t>
    </rPh>
    <phoneticPr fontId="22"/>
  </si>
  <si>
    <t>ゾーン別制御性</t>
    <rPh sb="3" eb="4">
      <t>ベツ</t>
    </rPh>
    <rPh sb="4" eb="7">
      <t>セイギョセイ</t>
    </rPh>
    <phoneticPr fontId="22"/>
  </si>
  <si>
    <t>個別制御</t>
    <rPh sb="0" eb="2">
      <t>コベツ</t>
    </rPh>
    <rPh sb="2" eb="4">
      <t>セイギョ</t>
    </rPh>
    <phoneticPr fontId="22"/>
  </si>
  <si>
    <t>風害・砂塵、日照阻害の抑制</t>
  </si>
  <si>
    <t>風害・砂塵、日照阻害の抑制</t>
    <phoneticPr fontId="35" type="noConversion"/>
  </si>
  <si>
    <t>Q2 サービス性能</t>
    <phoneticPr fontId="22"/>
  </si>
  <si>
    <t>Q</t>
    <phoneticPr fontId="22"/>
  </si>
  <si>
    <t>Q3</t>
    <phoneticPr fontId="22"/>
  </si>
  <si>
    <t>BEE(Round)</t>
    <phoneticPr fontId="22"/>
  </si>
  <si>
    <t>LR1</t>
    <phoneticPr fontId="22"/>
  </si>
  <si>
    <t>LR1 
エネルギー</t>
    <phoneticPr fontId="22"/>
  </si>
  <si>
    <t>㎡</t>
    <phoneticPr fontId="35" type="noConversion"/>
  </si>
  <si>
    <t>Q1</t>
    <phoneticPr fontId="22"/>
  </si>
  <si>
    <t>㎡</t>
    <phoneticPr fontId="35" type="noConversion"/>
  </si>
  <si>
    <r>
      <t>BEE</t>
    </r>
    <r>
      <rPr>
        <sz val="11"/>
        <rFont val="ＭＳ Ｐゴシック"/>
        <family val="3"/>
        <charset val="128"/>
      </rPr>
      <t>グラフ</t>
    </r>
    <phoneticPr fontId="22"/>
  </si>
  <si>
    <t>BEE</t>
    <phoneticPr fontId="22"/>
  </si>
  <si>
    <t>X</t>
    <phoneticPr fontId="22"/>
  </si>
  <si>
    <t>S</t>
    <phoneticPr fontId="22"/>
  </si>
  <si>
    <t>A</t>
    <phoneticPr fontId="22"/>
  </si>
  <si>
    <t>B+</t>
    <phoneticPr fontId="22"/>
  </si>
  <si>
    <t>B</t>
    <phoneticPr fontId="22"/>
  </si>
  <si>
    <t>B-</t>
    <phoneticPr fontId="22"/>
  </si>
  <si>
    <t>Rank(green star)</t>
    <phoneticPr fontId="22"/>
  </si>
  <si>
    <t xml:space="preserve"> ④上記+
　オフサイト手法</t>
    <phoneticPr fontId="22"/>
  </si>
  <si>
    <t>RC造</t>
    <rPh sb="2" eb="3">
      <t>ゾウ</t>
    </rPh>
    <phoneticPr fontId="22"/>
  </si>
  <si>
    <t>S造</t>
    <rPh sb="1" eb="2">
      <t>ゾウ</t>
    </rPh>
    <phoneticPr fontId="22"/>
  </si>
  <si>
    <t>SRC造</t>
    <rPh sb="3" eb="4">
      <t>ゾウ</t>
    </rPh>
    <phoneticPr fontId="22"/>
  </si>
  <si>
    <t>木造</t>
    <rPh sb="0" eb="2">
      <t>モクゾウ</t>
    </rPh>
    <phoneticPr fontId="22"/>
  </si>
  <si>
    <t>人（想定値）</t>
    <rPh sb="0" eb="1">
      <t>ニン</t>
    </rPh>
    <rPh sb="2" eb="4">
      <t>ソウテイ</t>
    </rPh>
    <rPh sb="4" eb="5">
      <t>アタイ</t>
    </rPh>
    <phoneticPr fontId="22"/>
  </si>
  <si>
    <t>時間/年（想定値）</t>
    <rPh sb="0" eb="2">
      <t>ジカン</t>
    </rPh>
    <rPh sb="3" eb="4">
      <t>ネン</t>
    </rPh>
    <phoneticPr fontId="22"/>
  </si>
  <si>
    <t>② 評価の実施</t>
    <rPh sb="2" eb="4">
      <t>ヒョウカ</t>
    </rPh>
    <rPh sb="5" eb="7">
      <t>ジッシ</t>
    </rPh>
    <phoneticPr fontId="22"/>
  </si>
  <si>
    <t>既存</t>
    <rPh sb="0" eb="2">
      <t>キソン</t>
    </rPh>
    <phoneticPr fontId="22"/>
  </si>
  <si>
    <t>新築</t>
    <rPh sb="0" eb="2">
      <t>シンチク</t>
    </rPh>
    <phoneticPr fontId="22"/>
  </si>
  <si>
    <t>既存学校版</t>
    <rPh sb="0" eb="2">
      <t>キソン</t>
    </rPh>
    <rPh sb="2" eb="4">
      <t>ガッコウ</t>
    </rPh>
    <rPh sb="4" eb="5">
      <t>バン</t>
    </rPh>
    <phoneticPr fontId="22"/>
  </si>
  <si>
    <t>実施設計段階</t>
    <rPh sb="0" eb="2">
      <t>ジッシ</t>
    </rPh>
    <rPh sb="2" eb="4">
      <t>セッケイ</t>
    </rPh>
    <rPh sb="4" eb="6">
      <t>ダンカイ</t>
    </rPh>
    <phoneticPr fontId="22"/>
  </si>
  <si>
    <t>基本設計段階</t>
    <rPh sb="0" eb="2">
      <t>キホン</t>
    </rPh>
    <rPh sb="2" eb="4">
      <t>セッケイ</t>
    </rPh>
    <rPh sb="4" eb="6">
      <t>ダンカイ</t>
    </rPh>
    <phoneticPr fontId="22"/>
  </si>
  <si>
    <t>躯体材料の耐用年数</t>
    <rPh sb="0" eb="2">
      <t>クタイ</t>
    </rPh>
    <rPh sb="2" eb="4">
      <t>ザイリョウ</t>
    </rPh>
    <rPh sb="5" eb="7">
      <t>タイヨウ</t>
    </rPh>
    <rPh sb="7" eb="9">
      <t>ネンスウ</t>
    </rPh>
    <phoneticPr fontId="22"/>
  </si>
  <si>
    <t>外壁仕上げ材の補修必要間隔</t>
    <rPh sb="0" eb="2">
      <t>ガイヘキ</t>
    </rPh>
    <rPh sb="2" eb="4">
      <t>シア</t>
    </rPh>
    <rPh sb="5" eb="6">
      <t>ザイ</t>
    </rPh>
    <rPh sb="7" eb="9">
      <t>ホシュウ</t>
    </rPh>
    <rPh sb="9" eb="11">
      <t>ヒツヨウ</t>
    </rPh>
    <rPh sb="11" eb="13">
      <t>カンカク</t>
    </rPh>
    <phoneticPr fontId="22"/>
  </si>
  <si>
    <t>主要内装仕上げ材の更新必要間隔</t>
    <rPh sb="0" eb="2">
      <t>シュヨウ</t>
    </rPh>
    <rPh sb="2" eb="4">
      <t>ナイソウ</t>
    </rPh>
    <rPh sb="4" eb="6">
      <t>シア</t>
    </rPh>
    <rPh sb="7" eb="8">
      <t>ザイ</t>
    </rPh>
    <rPh sb="9" eb="11">
      <t>コウシン</t>
    </rPh>
    <rPh sb="11" eb="13">
      <t>ヒツヨウ</t>
    </rPh>
    <rPh sb="13" eb="15">
      <t>カンカク</t>
    </rPh>
    <phoneticPr fontId="22"/>
  </si>
  <si>
    <t>空調換気ダクトの更新必要間隔</t>
    <rPh sb="0" eb="2">
      <t>クウチョウ</t>
    </rPh>
    <rPh sb="2" eb="4">
      <t>カンキ</t>
    </rPh>
    <rPh sb="8" eb="10">
      <t>コウシン</t>
    </rPh>
    <rPh sb="10" eb="12">
      <t>ヒツヨウ</t>
    </rPh>
    <rPh sb="12" eb="14">
      <t>カンカク</t>
    </rPh>
    <phoneticPr fontId="22"/>
  </si>
  <si>
    <t>空調・給排水配管の更新必要間隔</t>
    <rPh sb="0" eb="2">
      <t>クウチョウ</t>
    </rPh>
    <rPh sb="3" eb="4">
      <t>キュウ</t>
    </rPh>
    <rPh sb="4" eb="6">
      <t>ハイスイ</t>
    </rPh>
    <rPh sb="6" eb="8">
      <t>ハイカン</t>
    </rPh>
    <rPh sb="9" eb="11">
      <t>コウシン</t>
    </rPh>
    <rPh sb="11" eb="13">
      <t>ヒツヨウ</t>
    </rPh>
    <rPh sb="13" eb="15">
      <t>カンカク</t>
    </rPh>
    <phoneticPr fontId="22"/>
  </si>
  <si>
    <t>主要設備機器の更新必要間隔</t>
    <rPh sb="0" eb="2">
      <t>シュヨウ</t>
    </rPh>
    <rPh sb="2" eb="4">
      <t>セツビ</t>
    </rPh>
    <rPh sb="4" eb="6">
      <t>キキ</t>
    </rPh>
    <rPh sb="7" eb="9">
      <t>コウシン</t>
    </rPh>
    <rPh sb="9" eb="11">
      <t>ヒツヨウ</t>
    </rPh>
    <rPh sb="11" eb="13">
      <t>カンカク</t>
    </rPh>
    <phoneticPr fontId="22"/>
  </si>
  <si>
    <t>適切な更新</t>
    <rPh sb="0" eb="2">
      <t>テキセツ</t>
    </rPh>
    <rPh sb="3" eb="5">
      <t>コウシン</t>
    </rPh>
    <phoneticPr fontId="22"/>
  </si>
  <si>
    <t>広さ感・景観</t>
    <rPh sb="0" eb="1">
      <t>ヒロ</t>
    </rPh>
    <rPh sb="2" eb="3">
      <t>カン</t>
    </rPh>
    <rPh sb="4" eb="6">
      <t>ケイカン</t>
    </rPh>
    <phoneticPr fontId="22"/>
  </si>
  <si>
    <t>室温</t>
    <rPh sb="0" eb="2">
      <t>シツオン</t>
    </rPh>
    <phoneticPr fontId="22"/>
  </si>
  <si>
    <t>室温</t>
    <phoneticPr fontId="22"/>
  </si>
  <si>
    <t>建物全体・共用部</t>
    <rPh sb="0" eb="2">
      <t>タテモノ</t>
    </rPh>
    <rPh sb="2" eb="4">
      <t>ゼンタイ</t>
    </rPh>
    <rPh sb="5" eb="7">
      <t>キョウヨウ</t>
    </rPh>
    <rPh sb="7" eb="8">
      <t>ブ</t>
    </rPh>
    <phoneticPr fontId="22"/>
  </si>
  <si>
    <t>小中高</t>
    <rPh sb="0" eb="3">
      <t>ショウチュウコウ</t>
    </rPh>
    <phoneticPr fontId="22"/>
  </si>
  <si>
    <t>住居・宿泊部</t>
    <rPh sb="0" eb="2">
      <t>ジュウキョ</t>
    </rPh>
    <rPh sb="3" eb="5">
      <t>シュクハク</t>
    </rPh>
    <rPh sb="5" eb="6">
      <t>ブ</t>
    </rPh>
    <phoneticPr fontId="22"/>
  </si>
  <si>
    <t>全体・共有</t>
    <rPh sb="0" eb="2">
      <t>ゼンタイ</t>
    </rPh>
    <rPh sb="3" eb="5">
      <t>キョウユウ</t>
    </rPh>
    <phoneticPr fontId="22"/>
  </si>
  <si>
    <t>住居・宿泊</t>
    <rPh sb="0" eb="2">
      <t>ジュウキョ</t>
    </rPh>
    <rPh sb="3" eb="5">
      <t>シュクハク</t>
    </rPh>
    <phoneticPr fontId="22"/>
  </si>
  <si>
    <t>項目名</t>
    <rPh sb="0" eb="2">
      <t>コウモク</t>
    </rPh>
    <rPh sb="2" eb="3">
      <t>メイ</t>
    </rPh>
    <phoneticPr fontId="22"/>
  </si>
  <si>
    <t>延面積</t>
    <rPh sb="0" eb="1">
      <t>ノ</t>
    </rPh>
    <rPh sb="1" eb="3">
      <t>メンセキ</t>
    </rPh>
    <phoneticPr fontId="22"/>
  </si>
  <si>
    <t>延面積比率</t>
    <rPh sb="0" eb="1">
      <t>ノ</t>
    </rPh>
    <rPh sb="1" eb="3">
      <t>メンセキ</t>
    </rPh>
    <rPh sb="3" eb="5">
      <t>ヒリツ</t>
    </rPh>
    <phoneticPr fontId="22"/>
  </si>
  <si>
    <r>
      <t>Q-1</t>
    </r>
    <r>
      <rPr>
        <sz val="11"/>
        <rFont val="ＭＳ Ｐゴシック"/>
        <family val="3"/>
        <charset val="128"/>
      </rPr>
      <t>　室内環境</t>
    </r>
    <rPh sb="4" eb="6">
      <t>シツナイ</t>
    </rPh>
    <rPh sb="6" eb="8">
      <t>カンキョウ</t>
    </rPh>
    <phoneticPr fontId="22"/>
  </si>
  <si>
    <r>
      <t xml:space="preserve">Q-3 </t>
    </r>
    <r>
      <rPr>
        <sz val="11"/>
        <rFont val="ＭＳ Ｐゴシック"/>
        <family val="3"/>
        <charset val="128"/>
      </rPr>
      <t>室外環境</t>
    </r>
    <r>
      <rPr>
        <sz val="11"/>
        <rFont val="Arial"/>
        <family val="2"/>
      </rPr>
      <t>(</t>
    </r>
    <r>
      <rPr>
        <sz val="11"/>
        <rFont val="ＭＳ Ｐゴシック"/>
        <family val="3"/>
        <charset val="128"/>
      </rPr>
      <t>敷地内</t>
    </r>
    <r>
      <rPr>
        <sz val="11"/>
        <rFont val="Arial"/>
        <family val="2"/>
      </rPr>
      <t>)</t>
    </r>
    <rPh sb="11" eb="12">
      <t>ナイ</t>
    </rPh>
    <phoneticPr fontId="22"/>
  </si>
  <si>
    <t>音環境</t>
  </si>
  <si>
    <t>機能性</t>
    <rPh sb="0" eb="3">
      <t>キノウセイ</t>
    </rPh>
    <phoneticPr fontId="22"/>
  </si>
  <si>
    <t>温熱環境</t>
  </si>
  <si>
    <t>耐用性・信頼性</t>
    <rPh sb="1" eb="2">
      <t>ヨウ</t>
    </rPh>
    <rPh sb="4" eb="7">
      <t>シンライセイ</t>
    </rPh>
    <phoneticPr fontId="22"/>
  </si>
  <si>
    <t>光・視環境</t>
  </si>
  <si>
    <t>対応性･更新性</t>
    <rPh sb="0" eb="3">
      <t>タイオウセイ</t>
    </rPh>
    <rPh sb="4" eb="6">
      <t>コウシン</t>
    </rPh>
    <rPh sb="6" eb="7">
      <t>セイ</t>
    </rPh>
    <phoneticPr fontId="22"/>
  </si>
  <si>
    <t>建築物の環境品質</t>
    <rPh sb="0" eb="3">
      <t>ケンチクブツ</t>
    </rPh>
    <rPh sb="4" eb="6">
      <t>カンキョウ</t>
    </rPh>
    <rPh sb="6" eb="8">
      <t>ヒンシツ</t>
    </rPh>
    <phoneticPr fontId="22"/>
  </si>
  <si>
    <t>住居宿泊・共用部面積比率</t>
    <rPh sb="0" eb="2">
      <t>ジュウキョ</t>
    </rPh>
    <rPh sb="2" eb="4">
      <t>シュクハク</t>
    </rPh>
    <rPh sb="5" eb="7">
      <t>キョウヨウ</t>
    </rPh>
    <rPh sb="7" eb="8">
      <t>ブ</t>
    </rPh>
    <rPh sb="8" eb="10">
      <t>メンセキ</t>
    </rPh>
    <rPh sb="10" eb="12">
      <t>ヒリツ</t>
    </rPh>
    <phoneticPr fontId="22"/>
  </si>
  <si>
    <t xml:space="preserve"> Q</t>
  </si>
  <si>
    <t xml:space="preserve"> Q1</t>
  </si>
  <si>
    <t xml:space="preserve"> Q1 1</t>
  </si>
  <si>
    <t>1.1.1</t>
  </si>
  <si>
    <t xml:space="preserve"> Q1 1.1</t>
  </si>
  <si>
    <t>室内騒音レベル</t>
    <rPh sb="0" eb="2">
      <t>シツナイ</t>
    </rPh>
    <rPh sb="2" eb="4">
      <t>ソウオン</t>
    </rPh>
    <phoneticPr fontId="22"/>
  </si>
  <si>
    <t>1.1.2</t>
  </si>
  <si>
    <t>設備騒音対策</t>
  </si>
  <si>
    <t xml:space="preserve"> Q1 1.2</t>
  </si>
  <si>
    <t xml:space="preserve"> Q1 2</t>
  </si>
  <si>
    <t>年間延床面積あたり削減量</t>
    <rPh sb="0" eb="2">
      <t>ネンカン</t>
    </rPh>
    <rPh sb="2" eb="3">
      <t>ノ</t>
    </rPh>
    <rPh sb="3" eb="6">
      <t>ユカメンセキ</t>
    </rPh>
    <rPh sb="9" eb="11">
      <t>サクゲン</t>
    </rPh>
    <rPh sb="11" eb="12">
      <t>リョウ</t>
    </rPh>
    <phoneticPr fontId="22"/>
  </si>
  <si>
    <t>削減率　％</t>
    <rPh sb="0" eb="2">
      <t>サクゲン</t>
    </rPh>
    <rPh sb="2" eb="3">
      <t>リツ</t>
    </rPh>
    <phoneticPr fontId="22"/>
  </si>
  <si>
    <t>%</t>
    <phoneticPr fontId="22"/>
  </si>
  <si>
    <t>運用エネルギー消費量</t>
    <rPh sb="0" eb="2">
      <t>ｳﾝﾖｳ</t>
    </rPh>
    <rPh sb="7" eb="10">
      <t>ｼｮｳﾋﾘｮｳ</t>
    </rPh>
    <phoneticPr fontId="35" type="noConversion"/>
  </si>
  <si>
    <r>
      <t>ＭＪ</t>
    </r>
    <r>
      <rPr>
        <sz val="10"/>
        <rFont val="Arial"/>
        <family val="2"/>
      </rPr>
      <t>/</t>
    </r>
    <r>
      <rPr>
        <sz val="10"/>
        <rFont val="ＭＳ Ｐゴシック"/>
        <family val="3"/>
        <charset val="128"/>
      </rPr>
      <t>年㎡</t>
    </r>
    <rPh sb="3" eb="4">
      <t>ネン</t>
    </rPh>
    <phoneticPr fontId="22"/>
  </si>
  <si>
    <r>
      <t>ＭＪ</t>
    </r>
    <r>
      <rPr>
        <sz val="10"/>
        <rFont val="Arial"/>
        <family val="2"/>
      </rPr>
      <t>/</t>
    </r>
    <r>
      <rPr>
        <sz val="10"/>
        <rFont val="ＭＳ Ｐゴシック"/>
        <family val="3"/>
        <charset val="128"/>
      </rPr>
      <t>人時</t>
    </r>
    <rPh sb="3" eb="4">
      <t>ニン</t>
    </rPh>
    <rPh sb="4" eb="5">
      <t>ジ</t>
    </rPh>
    <phoneticPr fontId="22"/>
  </si>
  <si>
    <r>
      <t>運用</t>
    </r>
    <r>
      <rPr>
        <sz val="10"/>
        <rFont val="Arial"/>
        <family val="2"/>
      </rPr>
      <t>CO</t>
    </r>
    <r>
      <rPr>
        <vertAlign val="subscript"/>
        <sz val="10"/>
        <rFont val="Arial"/>
        <family val="2"/>
      </rPr>
      <t>2</t>
    </r>
    <r>
      <rPr>
        <sz val="10"/>
        <rFont val="ＭＳ Ｐゴシック"/>
        <family val="3"/>
        <charset val="128"/>
      </rPr>
      <t>排出量</t>
    </r>
    <rPh sb="0" eb="2">
      <t>ｳﾝﾖｳ</t>
    </rPh>
    <rPh sb="5" eb="7">
      <t>ﾊｲｼｭﾂ</t>
    </rPh>
    <rPh sb="7" eb="8">
      <t>ﾘｮｳ</t>
    </rPh>
    <phoneticPr fontId="35" type="noConversion"/>
  </si>
  <si>
    <r>
      <t>kg-CO</t>
    </r>
    <r>
      <rPr>
        <vertAlign val="subscript"/>
        <sz val="10"/>
        <rFont val="Arial"/>
        <family val="2"/>
      </rPr>
      <t>2</t>
    </r>
    <r>
      <rPr>
        <sz val="10"/>
        <rFont val="Arial"/>
        <family val="2"/>
      </rPr>
      <t>/</t>
    </r>
    <r>
      <rPr>
        <sz val="10"/>
        <rFont val="ＭＳ Ｐゴシック"/>
        <family val="3"/>
        <charset val="128"/>
      </rPr>
      <t>年㎡</t>
    </r>
    <rPh sb="7" eb="8">
      <t>ネン</t>
    </rPh>
    <phoneticPr fontId="22"/>
  </si>
  <si>
    <r>
      <t>kg-CO</t>
    </r>
    <r>
      <rPr>
        <vertAlign val="subscript"/>
        <sz val="10"/>
        <rFont val="Arial"/>
        <family val="2"/>
      </rPr>
      <t>2</t>
    </r>
    <r>
      <rPr>
        <sz val="10"/>
        <rFont val="Arial"/>
        <family val="2"/>
      </rPr>
      <t>/</t>
    </r>
    <r>
      <rPr>
        <sz val="10"/>
        <rFont val="ＭＳ Ｐゴシック"/>
        <family val="3"/>
        <charset val="128"/>
      </rPr>
      <t>人時</t>
    </r>
    <rPh sb="7" eb="8">
      <t>ニン</t>
    </rPh>
    <rPh sb="8" eb="9">
      <t>ジ</t>
    </rPh>
    <phoneticPr fontId="22"/>
  </si>
  <si>
    <t>水消費量</t>
    <rPh sb="0" eb="1">
      <t>ﾐｽﾞ</t>
    </rPh>
    <rPh sb="1" eb="4">
      <t>ｼｮｳﾋﾘｮｳ</t>
    </rPh>
    <phoneticPr fontId="35" type="noConversion"/>
  </si>
  <si>
    <r>
      <t>m</t>
    </r>
    <r>
      <rPr>
        <vertAlign val="superscript"/>
        <sz val="10"/>
        <rFont val="Arial"/>
        <family val="2"/>
      </rPr>
      <t>3</t>
    </r>
    <r>
      <rPr>
        <sz val="10"/>
        <rFont val="Arial"/>
        <family val="2"/>
      </rPr>
      <t>/</t>
    </r>
    <r>
      <rPr>
        <sz val="10"/>
        <rFont val="ＭＳ Ｐゴシック"/>
        <family val="3"/>
        <charset val="128"/>
      </rPr>
      <t>年㎡</t>
    </r>
    <rPh sb="3" eb="4">
      <t>ネン</t>
    </rPh>
    <phoneticPr fontId="22"/>
  </si>
  <si>
    <r>
      <t>m</t>
    </r>
    <r>
      <rPr>
        <vertAlign val="superscript"/>
        <sz val="10"/>
        <rFont val="Arial"/>
        <family val="2"/>
      </rPr>
      <t>3</t>
    </r>
    <r>
      <rPr>
        <sz val="10"/>
        <rFont val="Arial"/>
        <family val="2"/>
      </rPr>
      <t>/</t>
    </r>
    <r>
      <rPr>
        <sz val="10"/>
        <rFont val="ＭＳ Ｐゴシック"/>
        <family val="3"/>
        <charset val="128"/>
      </rPr>
      <t>人時</t>
    </r>
    <rPh sb="3" eb="4">
      <t>ニン</t>
    </rPh>
    <rPh sb="4" eb="5">
      <t>ジ</t>
    </rPh>
    <phoneticPr fontId="22"/>
  </si>
  <si>
    <r>
      <t>LCCO</t>
    </r>
    <r>
      <rPr>
        <vertAlign val="subscript"/>
        <sz val="10"/>
        <rFont val="Arial"/>
        <family val="2"/>
      </rPr>
      <t>2</t>
    </r>
    <r>
      <rPr>
        <sz val="10"/>
        <rFont val="ＭＳ Ｐゴシック"/>
        <family val="3"/>
        <charset val="128"/>
      </rPr>
      <t>排出量</t>
    </r>
    <rPh sb="5" eb="7">
      <t>ハイシュツ</t>
    </rPh>
    <rPh sb="7" eb="8">
      <t>リョウ</t>
    </rPh>
    <phoneticPr fontId="22"/>
  </si>
  <si>
    <r>
      <t>LC</t>
    </r>
    <r>
      <rPr>
        <sz val="10"/>
        <rFont val="ＭＳ Ｐゴシック"/>
        <family val="3"/>
        <charset val="128"/>
      </rPr>
      <t>廃棄物量</t>
    </r>
    <rPh sb="2" eb="5">
      <t>ハイキブツ</t>
    </rPh>
    <rPh sb="5" eb="6">
      <t>リョウ</t>
    </rPh>
    <phoneticPr fontId="22"/>
  </si>
  <si>
    <r>
      <t>ｔ</t>
    </r>
    <r>
      <rPr>
        <sz val="10"/>
        <rFont val="Arial"/>
        <family val="2"/>
      </rPr>
      <t>/</t>
    </r>
    <r>
      <rPr>
        <sz val="10"/>
        <rFont val="ＭＳ Ｐゴシック"/>
        <family val="3"/>
        <charset val="128"/>
      </rPr>
      <t>年㎡</t>
    </r>
    <rPh sb="2" eb="3">
      <t>ネン</t>
    </rPh>
    <phoneticPr fontId="22"/>
  </si>
  <si>
    <r>
      <t>ｔ</t>
    </r>
    <r>
      <rPr>
        <sz val="10"/>
        <rFont val="Arial"/>
        <family val="2"/>
      </rPr>
      <t>/</t>
    </r>
    <r>
      <rPr>
        <sz val="10"/>
        <rFont val="ＭＳ Ｐゴシック"/>
        <family val="3"/>
        <charset val="128"/>
      </rPr>
      <t>人時</t>
    </r>
    <rPh sb="2" eb="3">
      <t>ニン</t>
    </rPh>
    <rPh sb="3" eb="4">
      <t>ジ</t>
    </rPh>
    <phoneticPr fontId="22"/>
  </si>
  <si>
    <r>
      <t>LC</t>
    </r>
    <r>
      <rPr>
        <sz val="10"/>
        <rFont val="ＭＳ Ｐゴシック"/>
        <family val="3"/>
        <charset val="128"/>
      </rPr>
      <t>資源消費量</t>
    </r>
    <rPh sb="2" eb="4">
      <t>シゲン</t>
    </rPh>
    <rPh sb="4" eb="6">
      <t>ショウヒ</t>
    </rPh>
    <rPh sb="6" eb="7">
      <t>リョウ</t>
    </rPh>
    <phoneticPr fontId="22"/>
  </si>
  <si>
    <r>
      <t>（</t>
    </r>
    <r>
      <rPr>
        <b/>
        <sz val="12"/>
        <color indexed="9"/>
        <rFont val="Arial"/>
        <family val="2"/>
      </rPr>
      <t>3</t>
    </r>
    <r>
      <rPr>
        <b/>
        <sz val="12"/>
        <color indexed="9"/>
        <rFont val="ＭＳ Ｐゴシック"/>
        <family val="3"/>
        <charset val="128"/>
      </rPr>
      <t>）</t>
    </r>
    <r>
      <rPr>
        <b/>
        <sz val="12"/>
        <color indexed="9"/>
        <rFont val="Arial"/>
        <family val="2"/>
      </rPr>
      <t>-2</t>
    </r>
    <r>
      <rPr>
        <b/>
        <sz val="12"/>
        <color indexed="9"/>
        <rFont val="ＭＳ Ｐゴシック"/>
        <family val="3"/>
        <charset val="128"/>
      </rPr>
      <t>　デザインプロセスの評価</t>
    </r>
    <rPh sb="15" eb="17">
      <t>ﾋｮｳｶ</t>
    </rPh>
    <phoneticPr fontId="35" type="noConversion"/>
  </si>
  <si>
    <t>設計段階</t>
    <rPh sb="0" eb="2">
      <t>ｾｯｹｲ</t>
    </rPh>
    <rPh sb="2" eb="4">
      <t>ﾀﾞﾝｶｲ</t>
    </rPh>
    <phoneticPr fontId="35" type="noConversion"/>
  </si>
  <si>
    <t>建設段階</t>
    <rPh sb="0" eb="2">
      <t>ｹﾝｾﾂ</t>
    </rPh>
    <rPh sb="2" eb="4">
      <t>ﾀﾞﾝｶｲ</t>
    </rPh>
    <phoneticPr fontId="35" type="noConversion"/>
  </si>
  <si>
    <t>有資格者による設計</t>
    <rPh sb="0" eb="4">
      <t>ﾕｳｼｶｸｼｬ</t>
    </rPh>
    <rPh sb="7" eb="9">
      <t>ｾｯｹｲ</t>
    </rPh>
    <phoneticPr fontId="35" type="noConversion"/>
  </si>
  <si>
    <t>環境管理計画</t>
    <rPh sb="0" eb="2">
      <t>ｶﾝｷｮｳ</t>
    </rPh>
    <rPh sb="2" eb="4">
      <t>ｶﾝﾘ</t>
    </rPh>
    <rPh sb="4" eb="6">
      <t>ｹｲｶｸ</t>
    </rPh>
    <phoneticPr fontId="35" type="noConversion"/>
  </si>
  <si>
    <r>
      <t>凡例　　　　　</t>
    </r>
    <r>
      <rPr>
        <sz val="8"/>
        <color indexed="10"/>
        <rFont val="Arial"/>
        <family val="2"/>
      </rPr>
      <t>Q</t>
    </r>
    <r>
      <rPr>
        <sz val="8"/>
        <color indexed="10"/>
        <rFont val="ＭＳ Ｐゴシック"/>
        <family val="3"/>
        <charset val="128"/>
      </rPr>
      <t>：</t>
    </r>
    <rPh sb="0" eb="2">
      <t>ハンレイ</t>
    </rPh>
    <phoneticPr fontId="22"/>
  </si>
  <si>
    <t>映り込み対策</t>
    <rPh sb="0" eb="1">
      <t>ウツ</t>
    </rPh>
    <rPh sb="2" eb="3">
      <t>コ</t>
    </rPh>
    <rPh sb="4" eb="6">
      <t>タイサク</t>
    </rPh>
    <phoneticPr fontId="22"/>
  </si>
  <si>
    <t>照度</t>
    <rPh sb="0" eb="2">
      <t>ｼｮｳﾄﾞ</t>
    </rPh>
    <phoneticPr fontId="35" type="noConversion"/>
  </si>
  <si>
    <t>照度</t>
    <rPh sb="0" eb="2">
      <t>ショウド</t>
    </rPh>
    <phoneticPr fontId="22"/>
  </si>
  <si>
    <t>照度均斉度</t>
    <rPh sb="0" eb="2">
      <t>ショウド</t>
    </rPh>
    <rPh sb="2" eb="3">
      <t>タモツ</t>
    </rPh>
    <rPh sb="3" eb="4">
      <t>サイ</t>
    </rPh>
    <rPh sb="4" eb="5">
      <t>タビ</t>
    </rPh>
    <phoneticPr fontId="22"/>
  </si>
  <si>
    <t>照明制御</t>
    <rPh sb="0" eb="2">
      <t>ショウメイ</t>
    </rPh>
    <rPh sb="2" eb="4">
      <t>セイギョ</t>
    </rPh>
    <phoneticPr fontId="22"/>
  </si>
  <si>
    <t>空気質環境</t>
    <rPh sb="0" eb="2">
      <t>クウキ</t>
    </rPh>
    <rPh sb="2" eb="3">
      <t>シツ</t>
    </rPh>
    <rPh sb="3" eb="5">
      <t>カンキョウ</t>
    </rPh>
    <phoneticPr fontId="22"/>
  </si>
  <si>
    <t>発生源対策</t>
    <rPh sb="0" eb="3">
      <t>ﾊｯｾｲｹﾞﾝ</t>
    </rPh>
    <rPh sb="3" eb="5">
      <t>ﾀｲｻｸ</t>
    </rPh>
    <phoneticPr fontId="35" type="noConversion"/>
  </si>
  <si>
    <t>化学汚染物質</t>
    <rPh sb="0" eb="2">
      <t>カガク</t>
    </rPh>
    <rPh sb="4" eb="6">
      <t>ブッシツ</t>
    </rPh>
    <phoneticPr fontId="22"/>
  </si>
  <si>
    <t>アスベスト対策</t>
    <rPh sb="5" eb="7">
      <t>タイサク</t>
    </rPh>
    <phoneticPr fontId="22"/>
  </si>
  <si>
    <t>ダニ・カビ等</t>
    <rPh sb="5" eb="6">
      <t>ナド</t>
    </rPh>
    <phoneticPr fontId="22"/>
  </si>
  <si>
    <t>レジオネラ対策</t>
    <rPh sb="5" eb="7">
      <t>タイサク</t>
    </rPh>
    <phoneticPr fontId="22"/>
  </si>
  <si>
    <t>換気</t>
    <rPh sb="0" eb="2">
      <t>ｶﾝｷ</t>
    </rPh>
    <phoneticPr fontId="35" type="noConversion"/>
  </si>
  <si>
    <t>換気量</t>
    <rPh sb="0" eb="3">
      <t>カンキリョウ</t>
    </rPh>
    <phoneticPr fontId="22"/>
  </si>
  <si>
    <t>廃棄物処理負荷抑制</t>
    <rPh sb="0" eb="3">
      <t>ﾊｲｷﾌﾞﾂ</t>
    </rPh>
    <rPh sb="3" eb="5">
      <t>ｼｮﾘ</t>
    </rPh>
    <rPh sb="5" eb="7">
      <t>ﾌｶ</t>
    </rPh>
    <rPh sb="7" eb="9">
      <t>ﾖｸｾｲ</t>
    </rPh>
    <phoneticPr fontId="35" type="noConversion"/>
  </si>
  <si>
    <t>周辺環境への配慮</t>
    <rPh sb="0" eb="2">
      <t>ｼｭｳﾍﾝ</t>
    </rPh>
    <rPh sb="2" eb="4">
      <t>ｶﾝｷｮｳ</t>
    </rPh>
    <rPh sb="6" eb="8">
      <t>ﾊｲﾘｮ</t>
    </rPh>
    <phoneticPr fontId="35" type="noConversion"/>
  </si>
  <si>
    <t>騒音・振動・悪臭の防止</t>
    <rPh sb="0" eb="2">
      <t>ｿｳｵﾝ</t>
    </rPh>
    <rPh sb="3" eb="5">
      <t>ｼﾝﾄﾞｳ</t>
    </rPh>
    <rPh sb="6" eb="8">
      <t>ｱｸｼｭｳ</t>
    </rPh>
    <rPh sb="9" eb="11">
      <t>ﾎﾞｳｼ</t>
    </rPh>
    <phoneticPr fontId="35" type="noConversion"/>
  </si>
  <si>
    <t>騒音</t>
    <rPh sb="0" eb="2">
      <t>ｿｳｵﾝ</t>
    </rPh>
    <phoneticPr fontId="35" type="noConversion"/>
  </si>
  <si>
    <t>砂塵の抑制</t>
    <rPh sb="0" eb="2">
      <t>ｻｼﾞﾝ</t>
    </rPh>
    <rPh sb="3" eb="5">
      <t>ﾖｸｾｲ</t>
    </rPh>
    <phoneticPr fontId="35" type="noConversion"/>
  </si>
  <si>
    <t>光害の抑制</t>
    <rPh sb="0" eb="2">
      <t>ﾋｶﾘｶﾞｲ</t>
    </rPh>
    <rPh sb="3" eb="5">
      <t>ﾖｸｾｲ</t>
    </rPh>
    <phoneticPr fontId="35" type="noConversion"/>
  </si>
  <si>
    <t>屋外照明及び屋内照明のうち外に漏れる光への対策</t>
    <rPh sb="0" eb="2">
      <t>ｵｸｶﾞｲ</t>
    </rPh>
    <rPh sb="2" eb="4">
      <t>ｼｮｳﾒｲ</t>
    </rPh>
    <rPh sb="4" eb="5">
      <t>ｵﾖ</t>
    </rPh>
    <rPh sb="6" eb="8">
      <t>ｵｸﾅｲ</t>
    </rPh>
    <rPh sb="8" eb="10">
      <t>ｼｮｳﾒｲ</t>
    </rPh>
    <rPh sb="13" eb="14">
      <t>ｿﾄ</t>
    </rPh>
    <rPh sb="15" eb="16">
      <t>ﾓ</t>
    </rPh>
    <rPh sb="18" eb="19">
      <t>ﾋｶﾘ</t>
    </rPh>
    <rPh sb="21" eb="23">
      <t>ﾀｲｻｸ</t>
    </rPh>
    <phoneticPr fontId="35" type="noConversion"/>
  </si>
  <si>
    <t>モニタリング</t>
    <phoneticPr fontId="22"/>
  </si>
  <si>
    <t>定性評価</t>
    <rPh sb="0" eb="2">
      <t>テイセイ</t>
    </rPh>
    <rPh sb="2" eb="4">
      <t>ヒョウカ</t>
    </rPh>
    <phoneticPr fontId="22"/>
  </si>
  <si>
    <t>定量評価</t>
    <rPh sb="0" eb="2">
      <t>テイリョウ</t>
    </rPh>
    <rPh sb="2" eb="4">
      <t>ヒョウカ</t>
    </rPh>
    <phoneticPr fontId="22"/>
  </si>
  <si>
    <t>モニタリング</t>
    <phoneticPr fontId="4"/>
  </si>
  <si>
    <t>運用管理体制</t>
    <rPh sb="0" eb="2">
      <t>ウンヨウ</t>
    </rPh>
    <rPh sb="2" eb="4">
      <t>カンリ</t>
    </rPh>
    <rPh sb="4" eb="6">
      <t>タイセイ</t>
    </rPh>
    <phoneticPr fontId="22"/>
  </si>
  <si>
    <t>運用管理体制</t>
    <rPh sb="0" eb="2">
      <t>うんよう</t>
    </rPh>
    <rPh sb="2" eb="4">
      <t>かんり</t>
    </rPh>
    <rPh sb="4" eb="6">
      <t>たいせい</t>
    </rPh>
    <phoneticPr fontId="35" type="noConversion"/>
  </si>
  <si>
    <t>非住宅部分</t>
    <rPh sb="0" eb="1">
      <t>ひ</t>
    </rPh>
    <rPh sb="1" eb="3">
      <t>じゅうたく</t>
    </rPh>
    <rPh sb="3" eb="5">
      <t>ぶぶん</t>
    </rPh>
    <phoneticPr fontId="35" type="noConversion"/>
  </si>
  <si>
    <t>集合住宅以外の評価</t>
    <rPh sb="0" eb="2">
      <t>しゅうごう</t>
    </rPh>
    <rPh sb="2" eb="4">
      <t>じゅうたく</t>
    </rPh>
    <rPh sb="4" eb="6">
      <t>いがい</t>
    </rPh>
    <rPh sb="7" eb="9">
      <t>ひょうか</t>
    </rPh>
    <phoneticPr fontId="35" type="noConversion"/>
  </si>
  <si>
    <t>集合住宅の評価</t>
    <rPh sb="0" eb="2">
      <t>しゅうごう</t>
    </rPh>
    <rPh sb="2" eb="4">
      <t>じゅうたく</t>
    </rPh>
    <rPh sb="5" eb="7">
      <t>ひょうか</t>
    </rPh>
    <phoneticPr fontId="35" type="noConversion"/>
  </si>
  <si>
    <t>3.1.1</t>
    <phoneticPr fontId="22"/>
  </si>
  <si>
    <t>3.1.2</t>
    <phoneticPr fontId="22"/>
  </si>
  <si>
    <t>3.1.3</t>
    <phoneticPr fontId="22"/>
  </si>
  <si>
    <t>3.2.1</t>
    <phoneticPr fontId="22"/>
  </si>
  <si>
    <t>3.2.2</t>
    <phoneticPr fontId="22"/>
  </si>
  <si>
    <t>3.2.3</t>
    <phoneticPr fontId="22"/>
  </si>
  <si>
    <t>3.2.3</t>
    <phoneticPr fontId="22"/>
  </si>
  <si>
    <t>重み係数</t>
    <rPh sb="0" eb="1">
      <t>オモ</t>
    </rPh>
    <rPh sb="2" eb="4">
      <t>ケイスウ</t>
    </rPh>
    <phoneticPr fontId="22"/>
  </si>
  <si>
    <t>重み係数（既定）</t>
    <rPh sb="0" eb="1">
      <t>オモ</t>
    </rPh>
    <rPh sb="2" eb="4">
      <t>ケイスウ</t>
    </rPh>
    <rPh sb="5" eb="7">
      <t>キテイ</t>
    </rPh>
    <phoneticPr fontId="22"/>
  </si>
  <si>
    <t>0.　既存</t>
    <rPh sb="3" eb="5">
      <t>キソン</t>
    </rPh>
    <phoneticPr fontId="22"/>
  </si>
  <si>
    <t>１．基本設計</t>
    <rPh sb="2" eb="4">
      <t>キホン</t>
    </rPh>
    <rPh sb="4" eb="6">
      <t>セッケイ</t>
    </rPh>
    <phoneticPr fontId="22"/>
  </si>
  <si>
    <t>２．実施・竣工段階</t>
    <rPh sb="2" eb="4">
      <t>ジッシ</t>
    </rPh>
    <rPh sb="5" eb="7">
      <t>シュンコウ</t>
    </rPh>
    <rPh sb="7" eb="9">
      <t>ダンカイ</t>
    </rPh>
    <phoneticPr fontId="22"/>
  </si>
  <si>
    <t>補正後</t>
    <rPh sb="0" eb="2">
      <t>ホセイ</t>
    </rPh>
    <rPh sb="2" eb="3">
      <t>ゴ</t>
    </rPh>
    <phoneticPr fontId="22"/>
  </si>
  <si>
    <t>補正前</t>
    <rPh sb="0" eb="2">
      <t>ホセイ</t>
    </rPh>
    <rPh sb="2" eb="3">
      <t>マエ</t>
    </rPh>
    <phoneticPr fontId="22"/>
  </si>
  <si>
    <t>補正前計</t>
    <rPh sb="0" eb="2">
      <t>ホセイ</t>
    </rPh>
    <rPh sb="2" eb="3">
      <t>マエ</t>
    </rPh>
    <rPh sb="3" eb="4">
      <t>ケイ</t>
    </rPh>
    <phoneticPr fontId="22"/>
  </si>
  <si>
    <t>対象外の選択</t>
    <rPh sb="0" eb="3">
      <t>タイショウガイ</t>
    </rPh>
    <rPh sb="4" eb="6">
      <t>センタク</t>
    </rPh>
    <phoneticPr fontId="22"/>
  </si>
  <si>
    <t>既定重み</t>
    <rPh sb="0" eb="2">
      <t>キテイ</t>
    </rPh>
    <rPh sb="2" eb="3">
      <t>オモ</t>
    </rPh>
    <phoneticPr fontId="22"/>
  </si>
  <si>
    <t>機械・配管支持方法</t>
    <rPh sb="0" eb="2">
      <t>キカイ</t>
    </rPh>
    <rPh sb="3" eb="5">
      <t>ハイカン</t>
    </rPh>
    <rPh sb="5" eb="7">
      <t>シジ</t>
    </rPh>
    <rPh sb="7" eb="9">
      <t>ホウホウ</t>
    </rPh>
    <phoneticPr fontId="22"/>
  </si>
  <si>
    <t>通信・情報設備</t>
    <rPh sb="0" eb="2">
      <t>ツウシン</t>
    </rPh>
    <rPh sb="3" eb="5">
      <t>ジョウホウ</t>
    </rPh>
    <rPh sb="5" eb="7">
      <t>セツビ</t>
    </rPh>
    <phoneticPr fontId="22"/>
  </si>
  <si>
    <t>対応性・更新性</t>
    <rPh sb="0" eb="3">
      <t>タイオウセイ</t>
    </rPh>
    <rPh sb="4" eb="6">
      <t>コウシン</t>
    </rPh>
    <rPh sb="6" eb="7">
      <t>セイ</t>
    </rPh>
    <phoneticPr fontId="22"/>
  </si>
  <si>
    <t>空間のゆとり</t>
  </si>
  <si>
    <t>階高のゆとり</t>
    <rPh sb="0" eb="1">
      <t>カイ</t>
    </rPh>
    <rPh sb="1" eb="2">
      <t>ダカ</t>
    </rPh>
    <phoneticPr fontId="22"/>
  </si>
  <si>
    <t>空間の形状・自由さ</t>
    <rPh sb="0" eb="2">
      <t>クウカン</t>
    </rPh>
    <rPh sb="3" eb="5">
      <t>ケイジョウ</t>
    </rPh>
    <rPh sb="6" eb="8">
      <t>ジユウ</t>
    </rPh>
    <phoneticPr fontId="22"/>
  </si>
  <si>
    <t>荷重のゆとり</t>
  </si>
  <si>
    <t>設備の更新性</t>
  </si>
  <si>
    <t>給排水管の更新性</t>
    <rPh sb="0" eb="1">
      <t>キュウ</t>
    </rPh>
    <rPh sb="1" eb="4">
      <t>ハイスイカン</t>
    </rPh>
    <rPh sb="5" eb="7">
      <t>コウシン</t>
    </rPh>
    <rPh sb="7" eb="8">
      <t>セイ</t>
    </rPh>
    <phoneticPr fontId="22"/>
  </si>
  <si>
    <t>電気配線の更新性</t>
    <rPh sb="0" eb="2">
      <t>デンキ</t>
    </rPh>
    <rPh sb="2" eb="4">
      <t>ハイセン</t>
    </rPh>
    <rPh sb="5" eb="7">
      <t>コウシン</t>
    </rPh>
    <rPh sb="7" eb="8">
      <t>セイ</t>
    </rPh>
    <phoneticPr fontId="22"/>
  </si>
  <si>
    <t>通信配線の更新性</t>
    <rPh sb="0" eb="2">
      <t>ツウシン</t>
    </rPh>
    <rPh sb="2" eb="4">
      <t>ハイセン</t>
    </rPh>
    <rPh sb="5" eb="7">
      <t>コウシン</t>
    </rPh>
    <rPh sb="7" eb="8">
      <t>セイ</t>
    </rPh>
    <phoneticPr fontId="22"/>
  </si>
  <si>
    <t>設備機器の更新性</t>
    <rPh sb="0" eb="2">
      <t>セツビ</t>
    </rPh>
    <rPh sb="2" eb="4">
      <t>キキ</t>
    </rPh>
    <rPh sb="5" eb="7">
      <t>コウシン</t>
    </rPh>
    <rPh sb="7" eb="8">
      <t>セイ</t>
    </rPh>
    <phoneticPr fontId="22"/>
  </si>
  <si>
    <t>バックアップスペースの確保</t>
    <rPh sb="11" eb="13">
      <t>カクホ</t>
    </rPh>
    <phoneticPr fontId="22"/>
  </si>
  <si>
    <t>生物環境の保全と創出</t>
    <rPh sb="0" eb="2">
      <t>セイブツ</t>
    </rPh>
    <rPh sb="2" eb="4">
      <t>カンキョウ</t>
    </rPh>
    <rPh sb="5" eb="7">
      <t>ホゼン</t>
    </rPh>
    <rPh sb="8" eb="10">
      <t>ソウシュツ</t>
    </rPh>
    <phoneticPr fontId="22"/>
  </si>
  <si>
    <t>まちなみ・景観への配慮</t>
    <rPh sb="5" eb="7">
      <t>ケイカン</t>
    </rPh>
    <rPh sb="9" eb="11">
      <t>ハイリョ</t>
    </rPh>
    <phoneticPr fontId="22"/>
  </si>
  <si>
    <t>地域性・アメニティへの配慮</t>
    <rPh sb="0" eb="3">
      <t>ﾁｲｷｾｲ</t>
    </rPh>
    <rPh sb="11" eb="13">
      <t>ﾊｲﾘｮ</t>
    </rPh>
    <phoneticPr fontId="35" type="noConversion"/>
  </si>
  <si>
    <t>地域性への配慮、快適性の向上</t>
  </si>
  <si>
    <t>敷地内温熱環境の向上</t>
    <rPh sb="0" eb="2">
      <t>シキチ</t>
    </rPh>
    <rPh sb="2" eb="3">
      <t>ナイ</t>
    </rPh>
    <rPh sb="3" eb="5">
      <t>オンネツ</t>
    </rPh>
    <rPh sb="8" eb="10">
      <t>コウジョウ</t>
    </rPh>
    <phoneticPr fontId="22"/>
  </si>
  <si>
    <t>LR　建築物の環境負荷低減性</t>
    <phoneticPr fontId="22"/>
  </si>
  <si>
    <t>LR1</t>
    <phoneticPr fontId="35" type="noConversion"/>
  </si>
  <si>
    <t>エネルギー</t>
    <phoneticPr fontId="22"/>
  </si>
  <si>
    <t>自然エネルギー利用</t>
    <rPh sb="0" eb="2">
      <t>ｼｾﾞﾝ</t>
    </rPh>
    <rPh sb="7" eb="9">
      <t>ﾘﾖｳ</t>
    </rPh>
    <phoneticPr fontId="35" type="noConversion"/>
  </si>
  <si>
    <t>実施・竣工</t>
    <rPh sb="0" eb="2">
      <t>ジッシ</t>
    </rPh>
    <rPh sb="3" eb="5">
      <t>シュンコウ</t>
    </rPh>
    <phoneticPr fontId="22"/>
  </si>
  <si>
    <t>基本</t>
    <rPh sb="0" eb="2">
      <t>キホン</t>
    </rPh>
    <phoneticPr fontId="22"/>
  </si>
  <si>
    <t>自然エネルギーの直接利用</t>
  </si>
  <si>
    <t>自然エネルギーの変換利用</t>
  </si>
  <si>
    <t>設備システムの高効率化</t>
    <rPh sb="0" eb="2">
      <t>ｾﾂﾋﾞ</t>
    </rPh>
    <rPh sb="7" eb="8">
      <t>ｺｳ</t>
    </rPh>
    <rPh sb="8" eb="10">
      <t>ｺｳﾘﾂ</t>
    </rPh>
    <rPh sb="10" eb="11">
      <t>ｶ</t>
    </rPh>
    <phoneticPr fontId="35" type="noConversion"/>
  </si>
  <si>
    <t>空調設備</t>
  </si>
  <si>
    <t>換気設備</t>
  </si>
  <si>
    <t>照明設備</t>
  </si>
  <si>
    <t>給湯設備</t>
  </si>
  <si>
    <t>昇降機設備</t>
  </si>
  <si>
    <t>効率的運用</t>
    <rPh sb="0" eb="3">
      <t>ｺｳﾘﾂﾃｷ</t>
    </rPh>
    <rPh sb="3" eb="5">
      <t>ｳﾝﾖｳ</t>
    </rPh>
    <phoneticPr fontId="35" type="noConversion"/>
  </si>
  <si>
    <t>運用管理体制</t>
    <rPh sb="0" eb="2">
      <t>ｳﾝﾖｳ</t>
    </rPh>
    <rPh sb="2" eb="4">
      <t>ｶﾝﾘ</t>
    </rPh>
    <rPh sb="4" eb="6">
      <t>ﾀｲｾｲ</t>
    </rPh>
    <phoneticPr fontId="35" type="noConversion"/>
  </si>
  <si>
    <t>水資源保護</t>
    <rPh sb="0" eb="1">
      <t>ﾐｽﾞ</t>
    </rPh>
    <rPh sb="1" eb="3">
      <t>ｼｹﾞﾝ</t>
    </rPh>
    <rPh sb="3" eb="5">
      <t>ﾎｺﾞ</t>
    </rPh>
    <phoneticPr fontId="35" type="noConversion"/>
  </si>
  <si>
    <t>節水</t>
    <rPh sb="0" eb="2">
      <t>ｾｯｽｲ</t>
    </rPh>
    <phoneticPr fontId="35" type="noConversion"/>
  </si>
  <si>
    <t>雨水利用・雑排水等の利用</t>
    <rPh sb="0" eb="2">
      <t>ｳｽｲ</t>
    </rPh>
    <rPh sb="2" eb="4">
      <t>ﾘﾖｳ</t>
    </rPh>
    <rPh sb="5" eb="8">
      <t>ｻﾞﾂﾊｲｽｲ</t>
    </rPh>
    <rPh sb="8" eb="9">
      <t>ﾄｳ</t>
    </rPh>
    <rPh sb="10" eb="12">
      <t>ﾘﾖｳ</t>
    </rPh>
    <phoneticPr fontId="35" type="noConversion"/>
  </si>
  <si>
    <t>雨水利用システム導入の有無</t>
    <rPh sb="0" eb="2">
      <t>ウスイ</t>
    </rPh>
    <rPh sb="2" eb="4">
      <t>リヨウ</t>
    </rPh>
    <rPh sb="8" eb="10">
      <t>ドウニュウ</t>
    </rPh>
    <rPh sb="11" eb="13">
      <t>ウム</t>
    </rPh>
    <phoneticPr fontId="22"/>
  </si>
  <si>
    <t>雑排水等利用システム導入の有無</t>
  </si>
  <si>
    <t>非再生性資源の使用量削減</t>
    <rPh sb="0" eb="1">
      <t>ヒ</t>
    </rPh>
    <rPh sb="1" eb="3">
      <t>サイセイ</t>
    </rPh>
    <rPh sb="3" eb="4">
      <t>セイ</t>
    </rPh>
    <rPh sb="4" eb="6">
      <t>シゲン</t>
    </rPh>
    <rPh sb="7" eb="10">
      <t>シヨウリョウ</t>
    </rPh>
    <rPh sb="10" eb="12">
      <t>サクゲン</t>
    </rPh>
    <phoneticPr fontId="22"/>
  </si>
  <si>
    <t>材料使用量の削減</t>
    <rPh sb="0" eb="2">
      <t>ザイリョウ</t>
    </rPh>
    <rPh sb="2" eb="4">
      <t>シヨウ</t>
    </rPh>
    <rPh sb="4" eb="5">
      <t>リョウ</t>
    </rPh>
    <rPh sb="6" eb="8">
      <t>サクゲン</t>
    </rPh>
    <phoneticPr fontId="22"/>
  </si>
  <si>
    <t>既存建築躯体等の継続使用</t>
    <rPh sb="6" eb="7">
      <t>トウ</t>
    </rPh>
    <rPh sb="8" eb="10">
      <t>ケイゾク</t>
    </rPh>
    <rPh sb="10" eb="12">
      <t>シヨウ</t>
    </rPh>
    <phoneticPr fontId="22"/>
  </si>
  <si>
    <t>躯体材料におけるリサイクル材の使用</t>
    <rPh sb="0" eb="2">
      <t>クタイ</t>
    </rPh>
    <rPh sb="2" eb="4">
      <t>ザイリョウ</t>
    </rPh>
    <rPh sb="13" eb="14">
      <t>ザイ</t>
    </rPh>
    <rPh sb="15" eb="17">
      <t>シヨウ</t>
    </rPh>
    <phoneticPr fontId="22"/>
  </si>
  <si>
    <t>持続可能な森林から産出された木材</t>
  </si>
  <si>
    <t>部材の再利用可能性向上への取組み</t>
    <rPh sb="9" eb="11">
      <t>コウジョウ</t>
    </rPh>
    <rPh sb="13" eb="15">
      <t>トリク</t>
    </rPh>
    <phoneticPr fontId="22"/>
  </si>
  <si>
    <t>汚染物質含有材料の使用回避</t>
    <rPh sb="0" eb="2">
      <t>オセン</t>
    </rPh>
    <rPh sb="2" eb="4">
      <t>ブッシツ</t>
    </rPh>
    <rPh sb="4" eb="6">
      <t>ガンユウ</t>
    </rPh>
    <rPh sb="6" eb="8">
      <t>ザイリョウ</t>
    </rPh>
    <rPh sb="9" eb="11">
      <t>シヨウ</t>
    </rPh>
    <rPh sb="11" eb="13">
      <t>カイヒ</t>
    </rPh>
    <phoneticPr fontId="22"/>
  </si>
  <si>
    <t>有害物質を含まない材料の使用</t>
    <rPh sb="0" eb="2">
      <t>ユウガイ</t>
    </rPh>
    <rPh sb="2" eb="4">
      <t>ブッシツ</t>
    </rPh>
    <rPh sb="5" eb="6">
      <t>フク</t>
    </rPh>
    <rPh sb="12" eb="14">
      <t>シヨウ</t>
    </rPh>
    <phoneticPr fontId="22"/>
  </si>
  <si>
    <t>フロン・ハロンの回避</t>
    <rPh sb="8" eb="10">
      <t>カイヒ</t>
    </rPh>
    <phoneticPr fontId="22"/>
  </si>
  <si>
    <t>地域区分Ⅱ</t>
  </si>
  <si>
    <r>
      <t>（</t>
    </r>
    <r>
      <rPr>
        <b/>
        <sz val="12"/>
        <color indexed="9"/>
        <rFont val="Arial"/>
        <family val="2"/>
      </rPr>
      <t>3</t>
    </r>
    <r>
      <rPr>
        <b/>
        <sz val="12"/>
        <color indexed="9"/>
        <rFont val="ＭＳ Ｐゴシック"/>
        <family val="3"/>
        <charset val="128"/>
      </rPr>
      <t>）</t>
    </r>
    <r>
      <rPr>
        <b/>
        <sz val="12"/>
        <color indexed="9"/>
        <rFont val="Arial"/>
        <family val="2"/>
      </rPr>
      <t>-1</t>
    </r>
    <r>
      <rPr>
        <b/>
        <sz val="12"/>
        <color indexed="9"/>
        <rFont val="ＭＳ Ｐゴシック"/>
        <family val="3"/>
        <charset val="128"/>
      </rPr>
      <t>　建築物の代表的な環境負荷に関する定量的な評価指標</t>
    </r>
    <rPh sb="6" eb="9">
      <t>ｹﾝﾁｸﾌﾞﾂ</t>
    </rPh>
    <rPh sb="10" eb="13">
      <t>ﾀﾞｲﾋｮｳﾃｷ</t>
    </rPh>
    <rPh sb="14" eb="16">
      <t>ｶﾝｷｮｳ</t>
    </rPh>
    <rPh sb="16" eb="18">
      <t>ﾌｶ</t>
    </rPh>
    <rPh sb="19" eb="20">
      <t>ｶﾝ</t>
    </rPh>
    <rPh sb="22" eb="25">
      <t>ﾃｲﾘｮｳﾃｷ</t>
    </rPh>
    <rPh sb="26" eb="28">
      <t>ﾋｮｳｶ</t>
    </rPh>
    <rPh sb="28" eb="30">
      <t>ｼﾋｮｳ</t>
    </rPh>
    <phoneticPr fontId="35" type="noConversion"/>
  </si>
  <si>
    <t>年間延床面積あたり指標</t>
    <rPh sb="0" eb="2">
      <t>ネンカン</t>
    </rPh>
    <rPh sb="2" eb="3">
      <t>ノ</t>
    </rPh>
    <rPh sb="3" eb="6">
      <t>ユカメンセキ</t>
    </rPh>
    <rPh sb="9" eb="11">
      <t>シヒョウ</t>
    </rPh>
    <phoneticPr fontId="22"/>
  </si>
  <si>
    <t>小中（北海道）</t>
    <rPh sb="0" eb="1">
      <t>ショウ</t>
    </rPh>
    <rPh sb="1" eb="2">
      <t>チュウ</t>
    </rPh>
    <rPh sb="3" eb="6">
      <t>ホッカイドウ</t>
    </rPh>
    <phoneticPr fontId="22"/>
  </si>
  <si>
    <t>小中（その他）</t>
    <rPh sb="0" eb="2">
      <t>ショウチュウ</t>
    </rPh>
    <rPh sb="5" eb="6">
      <t>ホカ</t>
    </rPh>
    <phoneticPr fontId="22"/>
  </si>
  <si>
    <t>ratio</t>
    <phoneticPr fontId="22"/>
  </si>
  <si>
    <t>2.3.2</t>
    <phoneticPr fontId="22"/>
  </si>
  <si>
    <t>2.3.3</t>
    <phoneticPr fontId="22"/>
  </si>
  <si>
    <t xml:space="preserve"> Q2 2.3</t>
    <phoneticPr fontId="22"/>
  </si>
  <si>
    <t>2.3.3</t>
    <phoneticPr fontId="22"/>
  </si>
  <si>
    <t>2.4.1</t>
    <phoneticPr fontId="22"/>
  </si>
  <si>
    <t>3.1.1</t>
    <phoneticPr fontId="22"/>
  </si>
  <si>
    <t>3.1.2</t>
    <phoneticPr fontId="22"/>
  </si>
  <si>
    <t>3.3.1</t>
    <phoneticPr fontId="22"/>
  </si>
  <si>
    <t>3.3.2</t>
    <phoneticPr fontId="22"/>
  </si>
  <si>
    <t>3.3.3</t>
    <phoneticPr fontId="22"/>
  </si>
  <si>
    <t>3.3.4</t>
    <phoneticPr fontId="22"/>
  </si>
  <si>
    <t>3.3.5</t>
    <phoneticPr fontId="22"/>
  </si>
  <si>
    <t>3.3.6</t>
    <phoneticPr fontId="22"/>
  </si>
  <si>
    <t>Q3</t>
    <phoneticPr fontId="22"/>
  </si>
  <si>
    <t>室外環境（敷地内）</t>
    <phoneticPr fontId="22"/>
  </si>
  <si>
    <t>まちなみ・景観への配慮</t>
    <phoneticPr fontId="22"/>
  </si>
  <si>
    <t>地域性・アメニティへの配慮</t>
    <phoneticPr fontId="22"/>
  </si>
  <si>
    <t>3.1</t>
    <phoneticPr fontId="22"/>
  </si>
  <si>
    <t>地域性への配慮、快適性の向上</t>
    <phoneticPr fontId="22"/>
  </si>
  <si>
    <t>3.2</t>
    <phoneticPr fontId="22"/>
  </si>
  <si>
    <t>敷地内温熱環境の向上</t>
    <phoneticPr fontId="22"/>
  </si>
  <si>
    <t>LR</t>
    <phoneticPr fontId="35" type="noConversion"/>
  </si>
  <si>
    <t>LR</t>
    <phoneticPr fontId="35" type="noConversion"/>
  </si>
  <si>
    <t>LR1</t>
    <phoneticPr fontId="35" type="noConversion"/>
  </si>
  <si>
    <t>LR</t>
    <phoneticPr fontId="22"/>
  </si>
  <si>
    <t>エネルギー</t>
    <phoneticPr fontId="22"/>
  </si>
  <si>
    <t>2.1</t>
    <phoneticPr fontId="22"/>
  </si>
  <si>
    <t>2.2</t>
    <phoneticPr fontId="22"/>
  </si>
  <si>
    <t>3a</t>
    <phoneticPr fontId="22"/>
  </si>
  <si>
    <t>LR1 3</t>
    <phoneticPr fontId="22"/>
  </si>
  <si>
    <t>LR1 3b</t>
    <phoneticPr fontId="22"/>
  </si>
  <si>
    <t>LR</t>
    <phoneticPr fontId="22"/>
  </si>
  <si>
    <t>地域区分Ⅰ</t>
    <phoneticPr fontId="22"/>
  </si>
  <si>
    <t xml:space="preserve"> 飲食店、食堂、喫茶店 など</t>
    <rPh sb="1" eb="3">
      <t>インショク</t>
    </rPh>
    <rPh sb="3" eb="4">
      <t>テン</t>
    </rPh>
    <rPh sb="5" eb="7">
      <t>ショクドウ</t>
    </rPh>
    <rPh sb="8" eb="11">
      <t>キッサテン</t>
    </rPh>
    <phoneticPr fontId="22"/>
  </si>
  <si>
    <t xml:space="preserve"> 工場、車庫、倉庫、観覧場、卸売市場 、電算室など</t>
    <rPh sb="1" eb="3">
      <t>コウジョウ</t>
    </rPh>
    <rPh sb="4" eb="6">
      <t>シャコ</t>
    </rPh>
    <rPh sb="7" eb="9">
      <t>ソウコ</t>
    </rPh>
    <rPh sb="10" eb="12">
      <t>カンラン</t>
    </rPh>
    <rPh sb="12" eb="13">
      <t>バ</t>
    </rPh>
    <rPh sb="14" eb="16">
      <t>オロシウリ</t>
    </rPh>
    <rPh sb="16" eb="18">
      <t>シジョウ</t>
    </rPh>
    <rPh sb="20" eb="23">
      <t>デンサンシツ</t>
    </rPh>
    <phoneticPr fontId="22"/>
  </si>
  <si>
    <t xml:space="preserve"> 病院、老人ホーム、身体障害者福祉ホームなど</t>
    <rPh sb="1" eb="3">
      <t>ビョウイン</t>
    </rPh>
    <rPh sb="4" eb="6">
      <t>ロウジン</t>
    </rPh>
    <rPh sb="10" eb="12">
      <t>シンタイ</t>
    </rPh>
    <rPh sb="12" eb="15">
      <t>ショウガイシャ</t>
    </rPh>
    <rPh sb="15" eb="17">
      <t>フクシ</t>
    </rPh>
    <phoneticPr fontId="22"/>
  </si>
  <si>
    <t xml:space="preserve"> ホテル、旅館など</t>
    <rPh sb="5" eb="7">
      <t>リョカン</t>
    </rPh>
    <phoneticPr fontId="22"/>
  </si>
  <si>
    <t>2.6</t>
    <phoneticPr fontId="22"/>
  </si>
  <si>
    <t>3.1</t>
    <phoneticPr fontId="22"/>
  </si>
  <si>
    <t>3.1</t>
    <phoneticPr fontId="22"/>
  </si>
  <si>
    <t>3.2</t>
    <phoneticPr fontId="22"/>
  </si>
  <si>
    <t>3.2.1</t>
    <phoneticPr fontId="22"/>
  </si>
  <si>
    <t>消火剤</t>
    <phoneticPr fontId="22"/>
  </si>
  <si>
    <t>3.2.2</t>
    <phoneticPr fontId="22"/>
  </si>
  <si>
    <t>発泡剤（断熱材等）</t>
    <phoneticPr fontId="22"/>
  </si>
  <si>
    <t>(blank star)</t>
    <phoneticPr fontId="22"/>
  </si>
  <si>
    <t>LCCO2(kg-CO2/ym2)</t>
    <phoneticPr fontId="22"/>
  </si>
  <si>
    <t>オンサイト</t>
    <phoneticPr fontId="22"/>
  </si>
  <si>
    <t>オフサイト</t>
    <phoneticPr fontId="22"/>
  </si>
  <si>
    <t>％</t>
    <phoneticPr fontId="22"/>
  </si>
  <si>
    <t>Sum</t>
    <phoneticPr fontId="22"/>
  </si>
  <si>
    <r>
      <t>2-4</t>
    </r>
    <r>
      <rPr>
        <b/>
        <sz val="12"/>
        <color indexed="9"/>
        <rFont val="ＭＳ Ｐゴシック"/>
        <family val="3"/>
        <charset val="128"/>
      </rPr>
      <t>　中項目の評価（バーチャート）</t>
    </r>
    <phoneticPr fontId="22"/>
  </si>
  <si>
    <t>Q-2 サービス性能</t>
    <phoneticPr fontId="22"/>
  </si>
  <si>
    <t>Score(RoundDown)</t>
    <phoneticPr fontId="22"/>
  </si>
  <si>
    <t>NA</t>
    <phoneticPr fontId="22"/>
  </si>
  <si>
    <r>
      <t>LR</t>
    </r>
    <r>
      <rPr>
        <b/>
        <sz val="11"/>
        <color indexed="42"/>
        <rFont val="ＭＳ Ｐゴシック"/>
        <family val="3"/>
        <charset val="128"/>
      </rPr>
      <t>　環境負荷低減性</t>
    </r>
    <phoneticPr fontId="22"/>
  </si>
  <si>
    <r>
      <t>LR</t>
    </r>
    <r>
      <rPr>
        <b/>
        <i/>
        <sz val="14"/>
        <color indexed="9"/>
        <rFont val="ＭＳ Ｐゴシック"/>
        <family val="3"/>
        <charset val="128"/>
      </rPr>
      <t>のスコア</t>
    </r>
    <r>
      <rPr>
        <b/>
        <i/>
        <sz val="14"/>
        <color indexed="9"/>
        <rFont val="Arial"/>
        <family val="2"/>
      </rPr>
      <t>=</t>
    </r>
    <phoneticPr fontId="22"/>
  </si>
  <si>
    <t>Score(RoundDown)</t>
    <phoneticPr fontId="22"/>
  </si>
  <si>
    <t>Score</t>
    <phoneticPr fontId="22"/>
  </si>
  <si>
    <t>LR-1 エネルギー</t>
    <phoneticPr fontId="22"/>
  </si>
  <si>
    <t>Score(RoundDown)</t>
    <phoneticPr fontId="22"/>
  </si>
  <si>
    <t>NA</t>
    <phoneticPr fontId="22"/>
  </si>
  <si>
    <t>集合住宅の評価</t>
    <rPh sb="0" eb="2">
      <t>シュウゴウ</t>
    </rPh>
    <rPh sb="2" eb="4">
      <t>ジュウタク</t>
    </rPh>
    <rPh sb="5" eb="7">
      <t>ヒョウカ</t>
    </rPh>
    <phoneticPr fontId="22"/>
  </si>
  <si>
    <t>LR2</t>
  </si>
  <si>
    <t>LR3</t>
  </si>
  <si>
    <t>住まい方の提示</t>
    <rPh sb="5" eb="7">
      <t>テイジ</t>
    </rPh>
    <phoneticPr fontId="4"/>
  </si>
  <si>
    <t>エネルギーの管理と制御</t>
  </si>
  <si>
    <t>4.1.1</t>
    <phoneticPr fontId="22"/>
  </si>
  <si>
    <t>4.1.2</t>
    <phoneticPr fontId="22"/>
  </si>
  <si>
    <t>4.2.1</t>
    <phoneticPr fontId="22"/>
  </si>
  <si>
    <t>4.2.2</t>
    <phoneticPr fontId="22"/>
  </si>
  <si>
    <t>LR1 4.1</t>
    <phoneticPr fontId="22"/>
  </si>
  <si>
    <t>LR1 4.1</t>
    <phoneticPr fontId="22"/>
  </si>
  <si>
    <t>LR1 4.2</t>
    <phoneticPr fontId="22"/>
  </si>
  <si>
    <t>住宅以外の評価</t>
    <rPh sb="0" eb="2">
      <t>じゅうたく</t>
    </rPh>
    <rPh sb="2" eb="4">
      <t>いがい</t>
    </rPh>
    <rPh sb="5" eb="7">
      <t>ひょうか</t>
    </rPh>
    <phoneticPr fontId="35" type="noConversion"/>
  </si>
  <si>
    <t>住宅の評価</t>
    <rPh sb="0" eb="2">
      <t>じゅうたく</t>
    </rPh>
    <rPh sb="3" eb="5">
      <t>ひょうか</t>
    </rPh>
    <phoneticPr fontId="35" type="noConversion"/>
  </si>
  <si>
    <t>躯体材料以外におけるリサイクル材の使用</t>
  </si>
  <si>
    <t>3.2.3</t>
    <phoneticPr fontId="22"/>
  </si>
  <si>
    <t>LR3</t>
    <phoneticPr fontId="35" type="noConversion"/>
  </si>
  <si>
    <t>LR</t>
    <phoneticPr fontId="22"/>
  </si>
  <si>
    <t>敷地外環境</t>
    <phoneticPr fontId="22"/>
  </si>
  <si>
    <t>2.1</t>
    <phoneticPr fontId="22"/>
  </si>
  <si>
    <t>2.1</t>
    <phoneticPr fontId="22"/>
  </si>
  <si>
    <t>2.2</t>
    <phoneticPr fontId="22"/>
  </si>
  <si>
    <t>2.3</t>
    <phoneticPr fontId="22"/>
  </si>
  <si>
    <t>2.3</t>
    <phoneticPr fontId="22"/>
  </si>
  <si>
    <t>2.3.1</t>
    <phoneticPr fontId="22"/>
  </si>
  <si>
    <t>2.3.2</t>
    <phoneticPr fontId="22"/>
  </si>
  <si>
    <t>2.3.3</t>
    <phoneticPr fontId="22"/>
  </si>
  <si>
    <t>2.3.3</t>
    <phoneticPr fontId="22"/>
  </si>
  <si>
    <t>2.3.4</t>
    <phoneticPr fontId="22"/>
  </si>
  <si>
    <t>2.3.4</t>
    <phoneticPr fontId="22"/>
  </si>
  <si>
    <t>3.1</t>
    <phoneticPr fontId="22"/>
  </si>
  <si>
    <t>3.1</t>
    <phoneticPr fontId="22"/>
  </si>
  <si>
    <t>3.1.1</t>
    <phoneticPr fontId="22"/>
  </si>
  <si>
    <t>3.1.1</t>
    <phoneticPr fontId="22"/>
  </si>
  <si>
    <t>3.1.2</t>
    <phoneticPr fontId="22"/>
  </si>
  <si>
    <t>3.1.3</t>
    <phoneticPr fontId="22"/>
  </si>
  <si>
    <t>3.2</t>
    <phoneticPr fontId="22"/>
  </si>
  <si>
    <t>風害、日照阻害の抑制</t>
    <phoneticPr fontId="35" type="noConversion"/>
  </si>
  <si>
    <t>3.2.1</t>
    <phoneticPr fontId="22"/>
  </si>
  <si>
    <t>風害の抑制</t>
    <phoneticPr fontId="35" type="noConversion"/>
  </si>
  <si>
    <t>3.2.2</t>
    <phoneticPr fontId="22"/>
  </si>
  <si>
    <t>LR3 3.2</t>
    <phoneticPr fontId="22"/>
  </si>
  <si>
    <t>3.2.3</t>
    <phoneticPr fontId="22"/>
  </si>
  <si>
    <t>3.3</t>
    <phoneticPr fontId="22"/>
  </si>
  <si>
    <t>3.3.1</t>
    <phoneticPr fontId="22"/>
  </si>
  <si>
    <t>屋外照明及び屋内照明のうち外に漏れる光への対策</t>
    <phoneticPr fontId="35" type="noConversion"/>
  </si>
  <si>
    <t xml:space="preserve"> 小学校、中学校、高等学校、大学、高等専門学校、専修学校、各種学校 など</t>
    <rPh sb="1" eb="4">
      <t>ショウガッコウ</t>
    </rPh>
    <rPh sb="5" eb="8">
      <t>チュウガッコウ</t>
    </rPh>
    <rPh sb="9" eb="11">
      <t>コウトウ</t>
    </rPh>
    <rPh sb="11" eb="13">
      <t>ガッコウ</t>
    </rPh>
    <rPh sb="14" eb="16">
      <t>ダイガク</t>
    </rPh>
    <rPh sb="17" eb="19">
      <t>コウトウ</t>
    </rPh>
    <rPh sb="19" eb="21">
      <t>センモン</t>
    </rPh>
    <rPh sb="21" eb="23">
      <t>ガッコウ</t>
    </rPh>
    <rPh sb="24" eb="26">
      <t>センシュウ</t>
    </rPh>
    <rPh sb="26" eb="28">
      <t>ガッコウ</t>
    </rPh>
    <rPh sb="29" eb="31">
      <t>カクシュ</t>
    </rPh>
    <rPh sb="31" eb="33">
      <t>ガッコウ</t>
    </rPh>
    <phoneticPr fontId="22"/>
  </si>
  <si>
    <t>LR1</t>
  </si>
  <si>
    <t>■病院の延床面積のうち、病室部分の床面積の比率</t>
    <rPh sb="1" eb="3">
      <t>ビョウイン</t>
    </rPh>
    <rPh sb="4" eb="5">
      <t>ノ</t>
    </rPh>
    <rPh sb="5" eb="8">
      <t>ユカメンセキ</t>
    </rPh>
    <rPh sb="12" eb="14">
      <t>ビョウシツ</t>
    </rPh>
    <rPh sb="14" eb="16">
      <t>ブブン</t>
    </rPh>
    <rPh sb="17" eb="20">
      <t>ユカメンセキ</t>
    </rPh>
    <rPh sb="21" eb="23">
      <t>ヒリツ</t>
    </rPh>
    <phoneticPr fontId="22"/>
  </si>
  <si>
    <t>■ホテルの延床面積のうち、宿泊部分の床面積の比率</t>
    <rPh sb="5" eb="6">
      <t>ノ</t>
    </rPh>
    <rPh sb="6" eb="9">
      <t>ユカメンセキ</t>
    </rPh>
    <rPh sb="13" eb="15">
      <t>シュクハク</t>
    </rPh>
    <rPh sb="15" eb="17">
      <t>ブブン</t>
    </rPh>
    <rPh sb="18" eb="21">
      <t>ユカメンセキ</t>
    </rPh>
    <rPh sb="22" eb="24">
      <t>ヒリツ</t>
    </rPh>
    <phoneticPr fontId="22"/>
  </si>
  <si>
    <t>事務所</t>
    <rPh sb="0" eb="2">
      <t>ジム</t>
    </rPh>
    <rPh sb="2" eb="3">
      <t>ショ</t>
    </rPh>
    <phoneticPr fontId="22"/>
  </si>
  <si>
    <t>LR3</t>
    <phoneticPr fontId="22"/>
  </si>
  <si>
    <t>平均気流速度</t>
    <rPh sb="0" eb="2">
      <t>ヘイキン</t>
    </rPh>
    <rPh sb="2" eb="4">
      <t>キリュウ</t>
    </rPh>
    <rPh sb="4" eb="6">
      <t>ソクド</t>
    </rPh>
    <phoneticPr fontId="22"/>
  </si>
  <si>
    <t>光・視環境</t>
    <rPh sb="0" eb="1">
      <t>ﾋｶﾘ</t>
    </rPh>
    <rPh sb="2" eb="3">
      <t>ｼ</t>
    </rPh>
    <rPh sb="3" eb="5">
      <t>ｶﾝｷｮｳ</t>
    </rPh>
    <phoneticPr fontId="35" type="noConversion"/>
  </si>
  <si>
    <t>昼光利用</t>
    <rPh sb="0" eb="1">
      <t>ﾋﾙ</t>
    </rPh>
    <rPh sb="1" eb="2">
      <t>ﾋｶﾘ</t>
    </rPh>
    <rPh sb="2" eb="4">
      <t>ﾘﾖｳ</t>
    </rPh>
    <phoneticPr fontId="35" type="noConversion"/>
  </si>
  <si>
    <t>昼光率</t>
    <rPh sb="0" eb="1">
      <t>ヒル</t>
    </rPh>
    <rPh sb="1" eb="2">
      <t>ヒカリ</t>
    </rPh>
    <rPh sb="2" eb="3">
      <t>リツ</t>
    </rPh>
    <phoneticPr fontId="22"/>
  </si>
  <si>
    <t>方位別開口</t>
    <rPh sb="0" eb="2">
      <t>ホウイ</t>
    </rPh>
    <rPh sb="2" eb="3">
      <t>ベツ</t>
    </rPh>
    <rPh sb="3" eb="5">
      <t>カイコウ</t>
    </rPh>
    <phoneticPr fontId="22"/>
  </si>
  <si>
    <t>昼光利用設備</t>
    <rPh sb="0" eb="1">
      <t>ヒル</t>
    </rPh>
    <rPh sb="1" eb="2">
      <t>ヒカリ</t>
    </rPh>
    <rPh sb="2" eb="4">
      <t>リヨウ</t>
    </rPh>
    <rPh sb="4" eb="6">
      <t>セツビ</t>
    </rPh>
    <phoneticPr fontId="22"/>
  </si>
  <si>
    <t>グレア対策</t>
    <rPh sb="3" eb="5">
      <t>ﾀｲｻｸ</t>
    </rPh>
    <phoneticPr fontId="35" type="noConversion"/>
  </si>
  <si>
    <t>照明器具のグレア</t>
    <rPh sb="0" eb="2">
      <t>ショウメイ</t>
    </rPh>
    <rPh sb="2" eb="4">
      <t>キグ</t>
    </rPh>
    <phoneticPr fontId="22"/>
  </si>
  <si>
    <t>昼光制御</t>
    <rPh sb="0" eb="1">
      <t>ヒル</t>
    </rPh>
    <rPh sb="1" eb="2">
      <t>ヒカリ</t>
    </rPh>
    <rPh sb="2" eb="4">
      <t>セイギョ</t>
    </rPh>
    <phoneticPr fontId="22"/>
  </si>
  <si>
    <t>＜実施設計段階、竣工段階で詳細な評価を行う場合に記入＞</t>
    <phoneticPr fontId="22"/>
  </si>
  <si>
    <t>Quality</t>
    <phoneticPr fontId="22"/>
  </si>
  <si>
    <r>
      <t>L</t>
    </r>
    <r>
      <rPr>
        <sz val="8"/>
        <color indexed="10"/>
        <rFont val="ＭＳ Ｐゴシック"/>
        <family val="3"/>
        <charset val="128"/>
      </rPr>
      <t>：</t>
    </r>
    <r>
      <rPr>
        <sz val="8"/>
        <color indexed="10"/>
        <rFont val="Arial"/>
        <family val="2"/>
      </rPr>
      <t>Load</t>
    </r>
    <phoneticPr fontId="22"/>
  </si>
  <si>
    <r>
      <t>LR</t>
    </r>
    <r>
      <rPr>
        <sz val="8"/>
        <color indexed="10"/>
        <rFont val="ＭＳ Ｐゴシック"/>
        <family val="3"/>
        <charset val="128"/>
      </rPr>
      <t>：</t>
    </r>
    <r>
      <rPr>
        <sz val="8"/>
        <color indexed="10"/>
        <rFont val="Arial"/>
        <family val="2"/>
      </rPr>
      <t>Load Reduction</t>
    </r>
    <phoneticPr fontId="22"/>
  </si>
  <si>
    <r>
      <t>SQ</t>
    </r>
    <r>
      <rPr>
        <sz val="8"/>
        <color indexed="10"/>
        <rFont val="ＭＳ Ｐゴシック"/>
        <family val="3"/>
        <charset val="128"/>
      </rPr>
      <t>：</t>
    </r>
    <r>
      <rPr>
        <sz val="8"/>
        <color indexed="10"/>
        <rFont val="Arial"/>
        <family val="2"/>
      </rPr>
      <t>Score of Q category</t>
    </r>
    <phoneticPr fontId="22"/>
  </si>
  <si>
    <r>
      <t>SLR</t>
    </r>
    <r>
      <rPr>
        <sz val="8"/>
        <color indexed="10"/>
        <rFont val="ＭＳ Ｐゴシック"/>
        <family val="3"/>
        <charset val="128"/>
      </rPr>
      <t>：</t>
    </r>
    <r>
      <rPr>
        <sz val="8"/>
        <color indexed="10"/>
        <rFont val="Arial"/>
        <family val="2"/>
      </rPr>
      <t>Score of LR category</t>
    </r>
    <phoneticPr fontId="22"/>
  </si>
  <si>
    <r>
      <t>BEE</t>
    </r>
    <r>
      <rPr>
        <sz val="8"/>
        <color indexed="10"/>
        <rFont val="ＭＳ Ｐゴシック"/>
        <family val="3"/>
        <charset val="128"/>
      </rPr>
      <t>：</t>
    </r>
    <r>
      <rPr>
        <sz val="8"/>
        <color indexed="10"/>
        <rFont val="Arial"/>
        <family val="2"/>
      </rPr>
      <t>Building Environmental Efficiency</t>
    </r>
    <phoneticPr fontId="22"/>
  </si>
  <si>
    <t>(3)の評価はオプションとし、実施設計段階および竣工段階で可能な範囲で記入する。</t>
    <phoneticPr fontId="22"/>
  </si>
  <si>
    <t>配慮項目</t>
    <phoneticPr fontId="22"/>
  </si>
  <si>
    <t>Ｑ　建築物の環境品質</t>
    <phoneticPr fontId="22"/>
  </si>
  <si>
    <t>Q1</t>
    <phoneticPr fontId="35" type="noConversion"/>
  </si>
  <si>
    <t>温度・湿度制御</t>
    <phoneticPr fontId="22"/>
  </si>
  <si>
    <t>Q2</t>
    <phoneticPr fontId="35" type="noConversion"/>
  </si>
  <si>
    <t>サービス性能</t>
    <phoneticPr fontId="22"/>
  </si>
  <si>
    <t>リフレッシュスペース</t>
    <phoneticPr fontId="22"/>
  </si>
  <si>
    <t>空調配管の更新性</t>
    <phoneticPr fontId="22"/>
  </si>
  <si>
    <t>Q3</t>
    <phoneticPr fontId="35" type="noConversion"/>
  </si>
  <si>
    <t>室外環境（敷地内）</t>
    <phoneticPr fontId="22"/>
  </si>
  <si>
    <t>3b</t>
    <phoneticPr fontId="22"/>
  </si>
  <si>
    <t>エネルギー利用効率化設備</t>
    <phoneticPr fontId="22"/>
  </si>
  <si>
    <t>モニタリング</t>
    <phoneticPr fontId="35" type="noConversion"/>
  </si>
  <si>
    <t>LR2</t>
    <phoneticPr fontId="35" type="noConversion"/>
  </si>
  <si>
    <t>資源・マテリアル</t>
    <phoneticPr fontId="22"/>
  </si>
  <si>
    <t>温熱環境悪化の改善</t>
    <phoneticPr fontId="22"/>
  </si>
  <si>
    <t>雨水排水負荷低減</t>
    <phoneticPr fontId="35" type="noConversion"/>
  </si>
  <si>
    <t>汚水処理負荷抑制</t>
    <phoneticPr fontId="35" type="noConversion"/>
  </si>
  <si>
    <t>振動</t>
    <phoneticPr fontId="35" type="noConversion"/>
  </si>
  <si>
    <t>悪臭</t>
    <phoneticPr fontId="35" type="noConversion"/>
  </si>
  <si>
    <t>日照阻害の抑制</t>
    <phoneticPr fontId="35" type="noConversion"/>
  </si>
  <si>
    <t>デパート・スーパー</t>
  </si>
  <si>
    <t>集会所</t>
    <rPh sb="0" eb="2">
      <t>シュウカイ</t>
    </rPh>
    <rPh sb="2" eb="3">
      <t>ジョ</t>
    </rPh>
    <phoneticPr fontId="22"/>
  </si>
  <si>
    <t>3）結果出力</t>
    <rPh sb="2" eb="4">
      <t>ケッカ</t>
    </rPh>
    <rPh sb="4" eb="6">
      <t>シュツリョク</t>
    </rPh>
    <phoneticPr fontId="22"/>
  </si>
  <si>
    <t>スコアシート</t>
    <phoneticPr fontId="22"/>
  </si>
  <si>
    <t>●スコア</t>
    <phoneticPr fontId="22"/>
  </si>
  <si>
    <t>評価結果表示シート</t>
    <rPh sb="0" eb="2">
      <t>ヒョウカ</t>
    </rPh>
    <rPh sb="2" eb="4">
      <t>ケッカ</t>
    </rPh>
    <rPh sb="4" eb="6">
      <t>ヒョウジ</t>
    </rPh>
    <phoneticPr fontId="22"/>
  </si>
  <si>
    <t>●結果　</t>
    <rPh sb="1" eb="3">
      <t>ケッカ</t>
    </rPh>
    <phoneticPr fontId="22"/>
  </si>
  <si>
    <r>
      <t>●</t>
    </r>
    <r>
      <rPr>
        <sz val="10"/>
        <color indexed="18"/>
        <rFont val="Arial"/>
        <family val="2"/>
      </rPr>
      <t>LCCO2</t>
    </r>
    <r>
      <rPr>
        <sz val="10"/>
        <color indexed="18"/>
        <rFont val="ＭＳ Ｐゴシック"/>
        <family val="3"/>
        <charset val="128"/>
      </rPr>
      <t>計算</t>
    </r>
    <rPh sb="6" eb="8">
      <t>ケイサン</t>
    </rPh>
    <phoneticPr fontId="22"/>
  </si>
  <si>
    <t>LCCO2算定条件シート</t>
    <rPh sb="5" eb="7">
      <t>サンテイ</t>
    </rPh>
    <rPh sb="7" eb="9">
      <t>ジョウケン</t>
    </rPh>
    <phoneticPr fontId="22"/>
  </si>
  <si>
    <t>耐用性・信頼性</t>
    <rPh sb="4" eb="6">
      <t>シンライ</t>
    </rPh>
    <rPh sb="6" eb="7">
      <t>セイ</t>
    </rPh>
    <phoneticPr fontId="2"/>
  </si>
  <si>
    <t>耐震･免震</t>
    <rPh sb="0" eb="2">
      <t>タイシン</t>
    </rPh>
    <rPh sb="3" eb="4">
      <t>メン</t>
    </rPh>
    <rPh sb="4" eb="5">
      <t>フル</t>
    </rPh>
    <phoneticPr fontId="2"/>
  </si>
  <si>
    <t>免震・制振性能</t>
    <rPh sb="5" eb="7">
      <t>セイノウ</t>
    </rPh>
    <phoneticPr fontId="2"/>
  </si>
  <si>
    <t>部品・部材の耐用年数</t>
    <rPh sb="0" eb="2">
      <t>ブヒン</t>
    </rPh>
    <rPh sb="3" eb="4">
      <t>ブ</t>
    </rPh>
    <rPh sb="4" eb="5">
      <t>ザイ</t>
    </rPh>
    <rPh sb="6" eb="8">
      <t>タイヨウ</t>
    </rPh>
    <rPh sb="8" eb="10">
      <t>ネンスウ</t>
    </rPh>
    <phoneticPr fontId="2"/>
  </si>
  <si>
    <t>躯体材料の耐用年数</t>
    <rPh sb="0" eb="2">
      <t>クタイ</t>
    </rPh>
    <rPh sb="2" eb="4">
      <t>ザイリョウ</t>
    </rPh>
    <rPh sb="5" eb="7">
      <t>タイヨウ</t>
    </rPh>
    <rPh sb="7" eb="9">
      <t>ネンスウ</t>
    </rPh>
    <phoneticPr fontId="2"/>
  </si>
  <si>
    <t>空調換気ダクトの更新必要間隔</t>
    <rPh sb="0" eb="2">
      <t>クウチョウ</t>
    </rPh>
    <rPh sb="2" eb="4">
      <t>カンキ</t>
    </rPh>
    <phoneticPr fontId="2"/>
  </si>
  <si>
    <t>空調・給排水配管の更新必要間隔</t>
    <rPh sb="0" eb="2">
      <t>クウチョウ</t>
    </rPh>
    <rPh sb="3" eb="4">
      <t>キュウ</t>
    </rPh>
    <rPh sb="4" eb="6">
      <t>ハイスイ</t>
    </rPh>
    <rPh sb="6" eb="8">
      <t>ハイカン</t>
    </rPh>
    <phoneticPr fontId="2"/>
  </si>
  <si>
    <t>適切な更新</t>
    <rPh sb="0" eb="2">
      <t>テキセツ</t>
    </rPh>
    <rPh sb="3" eb="5">
      <t>コウシン</t>
    </rPh>
    <phoneticPr fontId="2"/>
  </si>
  <si>
    <t>屋上（屋根）・外壁仕上げ材の更新</t>
    <rPh sb="0" eb="2">
      <t>オクジョウ</t>
    </rPh>
    <rPh sb="3" eb="5">
      <t>ヤネ</t>
    </rPh>
    <rPh sb="7" eb="9">
      <t>ガイヘキ</t>
    </rPh>
    <rPh sb="9" eb="11">
      <t>シア</t>
    </rPh>
    <rPh sb="12" eb="13">
      <t>ザイ</t>
    </rPh>
    <rPh sb="14" eb="16">
      <t>コウシン</t>
    </rPh>
    <phoneticPr fontId="2"/>
  </si>
  <si>
    <t>配管・配線材の更新</t>
    <rPh sb="0" eb="2">
      <t>ハイカン</t>
    </rPh>
    <rPh sb="3" eb="5">
      <t>ハイセン</t>
    </rPh>
    <rPh sb="5" eb="6">
      <t>ザイ</t>
    </rPh>
    <rPh sb="7" eb="9">
      <t>コウシン</t>
    </rPh>
    <phoneticPr fontId="2"/>
  </si>
  <si>
    <t>主要設備機器の更新</t>
    <rPh sb="0" eb="2">
      <t>シュヨウ</t>
    </rPh>
    <rPh sb="2" eb="4">
      <t>セツビ</t>
    </rPh>
    <rPh sb="4" eb="6">
      <t>キキ</t>
    </rPh>
    <rPh sb="7" eb="9">
      <t>コウシン</t>
    </rPh>
    <phoneticPr fontId="2"/>
  </si>
  <si>
    <t>信頼性</t>
    <rPh sb="0" eb="3">
      <t>シンライセイ</t>
    </rPh>
    <phoneticPr fontId="2"/>
  </si>
  <si>
    <t>バックアップスペースの確保</t>
    <rPh sb="11" eb="13">
      <t>カクホ</t>
    </rPh>
    <phoneticPr fontId="2"/>
  </si>
  <si>
    <t xml:space="preserve"> 非住宅　小計</t>
    <rPh sb="1" eb="2">
      <t>ヒ</t>
    </rPh>
    <rPh sb="2" eb="4">
      <t>ジュウタク</t>
    </rPh>
    <rPh sb="5" eb="7">
      <t>ショウケイ</t>
    </rPh>
    <phoneticPr fontId="22"/>
  </si>
  <si>
    <t xml:space="preserve"> Q2 1.3</t>
  </si>
  <si>
    <t>総合的な取組み</t>
    <rPh sb="0" eb="3">
      <t>ソウゴウテキ</t>
    </rPh>
    <rPh sb="4" eb="5">
      <t>ト</t>
    </rPh>
    <rPh sb="5" eb="6">
      <t>ク</t>
    </rPh>
    <phoneticPr fontId="22"/>
  </si>
  <si>
    <t>維持管理に配慮した設計</t>
    <rPh sb="0" eb="2">
      <t>イジ</t>
    </rPh>
    <rPh sb="2" eb="4">
      <t>カンリ</t>
    </rPh>
    <rPh sb="5" eb="7">
      <t>ハイリョ</t>
    </rPh>
    <rPh sb="9" eb="11">
      <t>セッケイ</t>
    </rPh>
    <phoneticPr fontId="22"/>
  </si>
  <si>
    <t>1.3.2</t>
  </si>
  <si>
    <t>清掃管理業務</t>
    <rPh sb="0" eb="2">
      <t>セイソウ</t>
    </rPh>
    <rPh sb="2" eb="4">
      <t>カンリ</t>
    </rPh>
    <rPh sb="4" eb="6">
      <t>ギョウム</t>
    </rPh>
    <phoneticPr fontId="22"/>
  </si>
  <si>
    <t>維持管理用機能の確保</t>
    <rPh sb="0" eb="2">
      <t>イジ</t>
    </rPh>
    <rPh sb="2" eb="5">
      <t>カンリヨウ</t>
    </rPh>
    <rPh sb="5" eb="7">
      <t>キノウ</t>
    </rPh>
    <rPh sb="8" eb="10">
      <t>カクホ</t>
    </rPh>
    <phoneticPr fontId="22"/>
  </si>
  <si>
    <t>1.3.3</t>
  </si>
  <si>
    <t>耐用性・信頼性</t>
    <rPh sb="4" eb="6">
      <t>シンライ</t>
    </rPh>
    <rPh sb="6" eb="7">
      <t>セイ</t>
    </rPh>
    <phoneticPr fontId="22"/>
  </si>
  <si>
    <t xml:space="preserve"> Q2 2</t>
  </si>
  <si>
    <t xml:space="preserve"> Q2 2.1</t>
  </si>
  <si>
    <t>耐震性</t>
  </si>
  <si>
    <t>免震・制振性能</t>
    <rPh sb="5" eb="7">
      <t>セイノウ</t>
    </rPh>
    <phoneticPr fontId="22"/>
  </si>
  <si>
    <t xml:space="preserve"> Q2 2.2</t>
  </si>
  <si>
    <t>外壁仕上げ材の補修必要間隔</t>
  </si>
  <si>
    <t>主要内装仕上げ材の更新必要間隔</t>
  </si>
  <si>
    <t>空調換気ダクトの更新必要間隔</t>
    <rPh sb="0" eb="2">
      <t>クウチョウ</t>
    </rPh>
    <rPh sb="2" eb="4">
      <t>カンキ</t>
    </rPh>
    <phoneticPr fontId="22"/>
  </si>
  <si>
    <t>空調・給排水配管の更新必要間隔</t>
    <rPh sb="0" eb="2">
      <t>クウチョウ</t>
    </rPh>
    <rPh sb="3" eb="4">
      <t>キュウ</t>
    </rPh>
    <rPh sb="4" eb="6">
      <t>ハイスイ</t>
    </rPh>
    <rPh sb="6" eb="8">
      <t>ハイカン</t>
    </rPh>
    <phoneticPr fontId="22"/>
  </si>
  <si>
    <t>主要設備機器の更新必要間隔</t>
  </si>
  <si>
    <t xml:space="preserve"> Q2 2.3</t>
  </si>
  <si>
    <t>主要設備機器の更新</t>
    <rPh sb="0" eb="2">
      <t>シュヨウ</t>
    </rPh>
    <rPh sb="2" eb="4">
      <t>セツビ</t>
    </rPh>
    <rPh sb="4" eb="6">
      <t>キキ</t>
    </rPh>
    <rPh sb="7" eb="9">
      <t>コウシン</t>
    </rPh>
    <phoneticPr fontId="22"/>
  </si>
  <si>
    <t xml:space="preserve"> Q2 2.4</t>
  </si>
  <si>
    <t>空調・換気設備</t>
  </si>
  <si>
    <t>2.4.2</t>
  </si>
  <si>
    <t>給排水・衛生設備</t>
  </si>
  <si>
    <t>2.4.3</t>
  </si>
  <si>
    <t>電気設備</t>
  </si>
  <si>
    <t>2.4.4</t>
  </si>
  <si>
    <t>機械・配管支持方法</t>
  </si>
  <si>
    <t>2.4.5</t>
  </si>
  <si>
    <t>通信・情報設備</t>
  </si>
  <si>
    <t>集合住宅</t>
    <rPh sb="0" eb="2">
      <t>シュウゴウ</t>
    </rPh>
    <rPh sb="2" eb="4">
      <t>ジュウタク</t>
    </rPh>
    <phoneticPr fontId="22"/>
  </si>
  <si>
    <t>地域区分Ⅲ</t>
  </si>
  <si>
    <t>1）概要入力</t>
    <rPh sb="2" eb="4">
      <t>ガイヨウ</t>
    </rPh>
    <rPh sb="4" eb="6">
      <t>ニュウリョク</t>
    </rPh>
    <phoneticPr fontId="22"/>
  </si>
  <si>
    <t>地域区分Ⅳ</t>
  </si>
  <si>
    <t>① 建物概要</t>
    <rPh sb="2" eb="4">
      <t>タテモノ</t>
    </rPh>
    <rPh sb="4" eb="6">
      <t>ガイヨウ</t>
    </rPh>
    <phoneticPr fontId="22"/>
  </si>
  <si>
    <t>地域区分Ⅴ</t>
  </si>
  <si>
    <t>地域区分Ⅵ</t>
  </si>
  <si>
    <t>○○県○○市</t>
    <rPh sb="2" eb="3">
      <t>ケン</t>
    </rPh>
    <rPh sb="5" eb="6">
      <t>シ</t>
    </rPh>
    <phoneticPr fontId="22"/>
  </si>
  <si>
    <t>3.3.1</t>
    <phoneticPr fontId="22"/>
  </si>
  <si>
    <t>照度</t>
    <phoneticPr fontId="22"/>
  </si>
  <si>
    <t>3.3.2</t>
    <phoneticPr fontId="22"/>
  </si>
  <si>
    <t>※個別計算</t>
    <rPh sb="1" eb="3">
      <t>コベツ</t>
    </rPh>
    <rPh sb="3" eb="5">
      <t>ケイサン</t>
    </rPh>
    <phoneticPr fontId="22"/>
  </si>
  <si>
    <t>病院o</t>
    <phoneticPr fontId="22"/>
  </si>
  <si>
    <t>評価点</t>
    <rPh sb="0" eb="3">
      <t>ヒョウカテン</t>
    </rPh>
    <phoneticPr fontId="22"/>
  </si>
  <si>
    <t>室内環境</t>
  </si>
  <si>
    <t>音環境</t>
    <rPh sb="0" eb="1">
      <t>ｵﾄ</t>
    </rPh>
    <rPh sb="1" eb="3">
      <t>ｶﾝｷｮｳ</t>
    </rPh>
    <phoneticPr fontId="35" type="noConversion"/>
  </si>
  <si>
    <t>室内騒音レベル</t>
    <phoneticPr fontId="22"/>
  </si>
  <si>
    <t>設備騒音対策</t>
    <phoneticPr fontId="22"/>
  </si>
  <si>
    <t>遮音</t>
  </si>
  <si>
    <t>■使用評価マニュアル：</t>
    <rPh sb="1" eb="3">
      <t>シヨウ</t>
    </rPh>
    <rPh sb="3" eb="5">
      <t>ヒョウカ</t>
    </rPh>
    <phoneticPr fontId="22"/>
  </si>
  <si>
    <t>項目</t>
    <rPh sb="0" eb="2">
      <t>コウモク</t>
    </rPh>
    <phoneticPr fontId="22"/>
  </si>
  <si>
    <t>広さ・収納性</t>
    <rPh sb="0" eb="1">
      <t>ヒロ</t>
    </rPh>
    <rPh sb="3" eb="5">
      <t>シュウノウ</t>
    </rPh>
    <rPh sb="5" eb="6">
      <t>セイ</t>
    </rPh>
    <phoneticPr fontId="22"/>
  </si>
  <si>
    <t>高度情報通信設備対応</t>
    <rPh sb="0" eb="2">
      <t>コウド</t>
    </rPh>
    <rPh sb="2" eb="4">
      <t>ジョウホウ</t>
    </rPh>
    <rPh sb="4" eb="6">
      <t>ツウシン</t>
    </rPh>
    <rPh sb="6" eb="8">
      <t>セツビ</t>
    </rPh>
    <rPh sb="8" eb="10">
      <t>タイオウ</t>
    </rPh>
    <phoneticPr fontId="22"/>
  </si>
  <si>
    <t>バリアフリー計画</t>
    <rPh sb="6" eb="8">
      <t>ケイカク</t>
    </rPh>
    <phoneticPr fontId="22"/>
  </si>
  <si>
    <t>建物外皮の熱負荷抑制</t>
    <rPh sb="0" eb="2">
      <t>タテモノ</t>
    </rPh>
    <rPh sb="2" eb="4">
      <t>ガイヒ</t>
    </rPh>
    <rPh sb="5" eb="6">
      <t>ネツ</t>
    </rPh>
    <rPh sb="6" eb="8">
      <t>フカ</t>
    </rPh>
    <rPh sb="8" eb="10">
      <t>ヨクセイ</t>
    </rPh>
    <phoneticPr fontId="22"/>
  </si>
  <si>
    <t>悪臭</t>
    <rPh sb="0" eb="2">
      <t>アクシュウ</t>
    </rPh>
    <phoneticPr fontId="22"/>
  </si>
  <si>
    <t>LR3 3.2</t>
  </si>
  <si>
    <t>LR3 3.3</t>
  </si>
  <si>
    <t>光害の抑制</t>
    <rPh sb="0" eb="1">
      <t>ﾋｶﾘ</t>
    </rPh>
    <phoneticPr fontId="35" type="noConversion"/>
  </si>
  <si>
    <t>耐震･免震</t>
    <rPh sb="0" eb="2">
      <t>タイシン</t>
    </rPh>
    <rPh sb="3" eb="4">
      <t>メン</t>
    </rPh>
    <rPh sb="4" eb="5">
      <t>フル</t>
    </rPh>
    <phoneticPr fontId="22"/>
  </si>
  <si>
    <t>部品・部材の耐用年数</t>
    <rPh sb="0" eb="2">
      <t>ブヒン</t>
    </rPh>
    <rPh sb="3" eb="4">
      <t>ブ</t>
    </rPh>
    <rPh sb="4" eb="5">
      <t>ザイ</t>
    </rPh>
    <rPh sb="6" eb="8">
      <t>タイヨウ</t>
    </rPh>
    <rPh sb="8" eb="10">
      <t>ネンスウ</t>
    </rPh>
    <phoneticPr fontId="22"/>
  </si>
  <si>
    <t>←</t>
    <phoneticPr fontId="22"/>
  </si>
  <si>
    <t>■使用評価ソフト：</t>
    <rPh sb="1" eb="3">
      <t>シヨウ</t>
    </rPh>
    <rPh sb="3" eb="5">
      <t>ヒョウカ</t>
    </rPh>
    <phoneticPr fontId="22"/>
  </si>
  <si>
    <r>
      <t>1-1</t>
    </r>
    <r>
      <rPr>
        <b/>
        <sz val="12"/>
        <color indexed="9"/>
        <rFont val="ＭＳ Ｐゴシック"/>
        <family val="3"/>
        <charset val="128"/>
      </rPr>
      <t>　建物概要</t>
    </r>
    <rPh sb="4" eb="5">
      <t>ｹﾝ</t>
    </rPh>
    <rPh sb="5" eb="6">
      <t>ﾓﾉ</t>
    </rPh>
    <rPh sb="6" eb="8">
      <t>ｶﾞｲﾖｳ</t>
    </rPh>
    <phoneticPr fontId="35" type="noConversion"/>
  </si>
  <si>
    <t>BEE rank</t>
    <phoneticPr fontId="22"/>
  </si>
  <si>
    <t>radar chart</t>
    <phoneticPr fontId="22"/>
  </si>
  <si>
    <t>建物名称</t>
    <rPh sb="0" eb="2">
      <t>ﾀﾃﾓﾉ</t>
    </rPh>
    <rPh sb="2" eb="4">
      <t>ﾒｲｼｮｳ</t>
    </rPh>
    <phoneticPr fontId="35" type="noConversion"/>
  </si>
  <si>
    <t>階数</t>
    <rPh sb="0" eb="2">
      <t>カイスウ</t>
    </rPh>
    <phoneticPr fontId="22"/>
  </si>
  <si>
    <t>radar chart</t>
  </si>
  <si>
    <t>Score(RoundDown)</t>
    <phoneticPr fontId="22"/>
  </si>
  <si>
    <t>建設地</t>
    <rPh sb="0" eb="3">
      <t>ｹﾝｾﾂﾁ</t>
    </rPh>
    <phoneticPr fontId="35" type="noConversion"/>
  </si>
  <si>
    <t>構造</t>
    <rPh sb="0" eb="2">
      <t>コウゾウ</t>
    </rPh>
    <phoneticPr fontId="22"/>
  </si>
  <si>
    <t>平均居住人員</t>
    <rPh sb="0" eb="2">
      <t>ﾍｲｷﾝ</t>
    </rPh>
    <rPh sb="2" eb="4">
      <t>ｷｮｼﾞｭｳ</t>
    </rPh>
    <rPh sb="4" eb="6">
      <t>ｼﾞﾝｲﾝ</t>
    </rPh>
    <phoneticPr fontId="35" type="noConversion"/>
  </si>
  <si>
    <t>人</t>
    <rPh sb="0" eb="1">
      <t>ニン</t>
    </rPh>
    <phoneticPr fontId="22"/>
  </si>
  <si>
    <r>
      <t xml:space="preserve">Q3 </t>
    </r>
    <r>
      <rPr>
        <sz val="11"/>
        <rFont val="ＭＳ Ｐゴシック"/>
        <family val="3"/>
        <charset val="128"/>
      </rPr>
      <t xml:space="preserve">室外環境
</t>
    </r>
    <r>
      <rPr>
        <sz val="11"/>
        <rFont val="Arial"/>
        <family val="2"/>
      </rPr>
      <t>(</t>
    </r>
    <r>
      <rPr>
        <sz val="11"/>
        <rFont val="ＭＳ Ｐゴシック"/>
        <family val="3"/>
        <charset val="128"/>
      </rPr>
      <t>敷地内</t>
    </r>
    <r>
      <rPr>
        <sz val="11"/>
        <rFont val="Arial"/>
        <family val="2"/>
      </rPr>
      <t>)</t>
    </r>
    <rPh sb="11" eb="12">
      <t>ナイ</t>
    </rPh>
    <phoneticPr fontId="22"/>
  </si>
  <si>
    <t>L</t>
    <phoneticPr fontId="22"/>
  </si>
  <si>
    <t>LR3 
敷地外環境</t>
    <rPh sb="5" eb="7">
      <t>シキチ</t>
    </rPh>
    <rPh sb="7" eb="8">
      <t>ガイ</t>
    </rPh>
    <rPh sb="8" eb="10">
      <t>カンキョウ</t>
    </rPh>
    <phoneticPr fontId="22"/>
  </si>
  <si>
    <t>建物用途</t>
    <rPh sb="0" eb="2">
      <t>ﾀﾃﾓﾉ</t>
    </rPh>
    <rPh sb="2" eb="4">
      <t>ﾖｳﾄ</t>
    </rPh>
    <phoneticPr fontId="35" type="noConversion"/>
  </si>
  <si>
    <t>評価の段階</t>
    <rPh sb="0" eb="2">
      <t>ヒョウカ</t>
    </rPh>
    <rPh sb="3" eb="5">
      <t>ダンカイ</t>
    </rPh>
    <phoneticPr fontId="22"/>
  </si>
  <si>
    <t>外観パース等</t>
    <rPh sb="0" eb="2">
      <t>ガイカン</t>
    </rPh>
    <rPh sb="5" eb="6">
      <t>トウ</t>
    </rPh>
    <phoneticPr fontId="22"/>
  </si>
  <si>
    <t>BEE</t>
    <phoneticPr fontId="22"/>
  </si>
  <si>
    <t>LR2 資源・
マテリアル</t>
    <rPh sb="4" eb="6">
      <t>シゲン</t>
    </rPh>
    <phoneticPr fontId="22"/>
  </si>
  <si>
    <t>官公庁</t>
  </si>
  <si>
    <t>物販店舗等</t>
    <rPh sb="0" eb="2">
      <t>ブッパン</t>
    </rPh>
    <rPh sb="2" eb="4">
      <t>テンポ</t>
    </rPh>
    <rPh sb="4" eb="5">
      <t>トウ</t>
    </rPh>
    <phoneticPr fontId="22"/>
  </si>
  <si>
    <t>その他物販</t>
  </si>
  <si>
    <t>ホテル・旅館</t>
  </si>
  <si>
    <t>学校等</t>
    <rPh sb="0" eb="2">
      <t>ガッコウ</t>
    </rPh>
    <rPh sb="2" eb="3">
      <t>トウ</t>
    </rPh>
    <phoneticPr fontId="22"/>
  </si>
  <si>
    <t>幼稚園・保育園</t>
  </si>
  <si>
    <t>高校</t>
  </si>
  <si>
    <t>大学・専門学校</t>
  </si>
  <si>
    <t>集会所等</t>
    <rPh sb="0" eb="3">
      <t>シュウカイジョ</t>
    </rPh>
    <rPh sb="3" eb="4">
      <t>トウ</t>
    </rPh>
    <phoneticPr fontId="22"/>
  </si>
  <si>
    <t>劇場・ホール</t>
  </si>
  <si>
    <t>展示施設</t>
  </si>
  <si>
    <t>スポーツ施設</t>
  </si>
  <si>
    <t>専有部</t>
    <rPh sb="0" eb="2">
      <t>センユウ</t>
    </rPh>
    <rPh sb="2" eb="3">
      <t>ブ</t>
    </rPh>
    <phoneticPr fontId="22"/>
  </si>
  <si>
    <t>㎡</t>
  </si>
  <si>
    <t xml:space="preserve">     小・中学校　(北海道)</t>
    <rPh sb="12" eb="15">
      <t>ホッカイドウ</t>
    </rPh>
    <phoneticPr fontId="22"/>
  </si>
  <si>
    <t xml:space="preserve">                     高校</t>
    <phoneticPr fontId="22"/>
  </si>
  <si>
    <t xml:space="preserve">         大学・専門学校</t>
    <phoneticPr fontId="22"/>
  </si>
  <si>
    <t>官公庁</t>
    <phoneticPr fontId="22"/>
  </si>
  <si>
    <t>その他物販</t>
    <phoneticPr fontId="22"/>
  </si>
  <si>
    <t>展示施設</t>
    <phoneticPr fontId="22"/>
  </si>
  <si>
    <t>スポーツ施設</t>
    <phoneticPr fontId="22"/>
  </si>
  <si>
    <t>㎡</t>
    <phoneticPr fontId="22"/>
  </si>
  <si>
    <t>小・中学校 (北海道以外）</t>
    <rPh sb="0" eb="1">
      <t>ショウ</t>
    </rPh>
    <rPh sb="2" eb="5">
      <t>チュウガッコウ</t>
    </rPh>
    <rPh sb="7" eb="10">
      <t>ホッカイドウ</t>
    </rPh>
    <rPh sb="10" eb="12">
      <t>イガイ</t>
    </rPh>
    <phoneticPr fontId="22"/>
  </si>
  <si>
    <t xml:space="preserve">                   共用部</t>
    <rPh sb="19" eb="21">
      <t>キョウヨウ</t>
    </rPh>
    <rPh sb="21" eb="22">
      <t>ブ</t>
    </rPh>
    <phoneticPr fontId="22"/>
  </si>
  <si>
    <t>㎡       幼稚園・保育園</t>
    <phoneticPr fontId="22"/>
  </si>
  <si>
    <t>㎡                  事務所</t>
    <phoneticPr fontId="22"/>
  </si>
  <si>
    <t>㎡   デパート・スーパー</t>
    <phoneticPr fontId="22"/>
  </si>
  <si>
    <t>㎡          劇場・ホール</t>
    <phoneticPr fontId="22"/>
  </si>
  <si>
    <t>㎡                  専用部</t>
    <rPh sb="19" eb="21">
      <t>センヨウ</t>
    </rPh>
    <rPh sb="21" eb="22">
      <t>ブ</t>
    </rPh>
    <phoneticPr fontId="22"/>
  </si>
  <si>
    <t>自然換気性能</t>
    <rPh sb="0" eb="2">
      <t>シゼン</t>
    </rPh>
    <rPh sb="2" eb="4">
      <t>カンキ</t>
    </rPh>
    <rPh sb="4" eb="6">
      <t>セイノウ</t>
    </rPh>
    <phoneticPr fontId="22"/>
  </si>
  <si>
    <t>取り入れ外気への配慮</t>
    <rPh sb="0" eb="1">
      <t>ト</t>
    </rPh>
    <rPh sb="2" eb="3">
      <t>イ</t>
    </rPh>
    <rPh sb="4" eb="6">
      <t>ガイキ</t>
    </rPh>
    <rPh sb="8" eb="10">
      <t>ハイリョ</t>
    </rPh>
    <phoneticPr fontId="22"/>
  </si>
  <si>
    <t>給気計画</t>
    <rPh sb="0" eb="1">
      <t>キュウ</t>
    </rPh>
    <rPh sb="1" eb="2">
      <t>キ</t>
    </rPh>
    <rPh sb="2" eb="4">
      <t>ケイカク</t>
    </rPh>
    <phoneticPr fontId="22"/>
  </si>
  <si>
    <t>運用管理</t>
    <rPh sb="0" eb="2">
      <t>ウンヨウ</t>
    </rPh>
    <rPh sb="2" eb="4">
      <t>カンリ</t>
    </rPh>
    <phoneticPr fontId="22"/>
  </si>
  <si>
    <r>
      <t>CO</t>
    </r>
    <r>
      <rPr>
        <vertAlign val="subscript"/>
        <sz val="10"/>
        <rFont val="ＭＳ Ｐゴシック"/>
        <family val="3"/>
        <charset val="128"/>
      </rPr>
      <t>2</t>
    </r>
    <r>
      <rPr>
        <sz val="10"/>
        <rFont val="ＭＳ Ｐゴシック"/>
        <family val="3"/>
        <charset val="128"/>
      </rPr>
      <t>の監視</t>
    </r>
    <rPh sb="4" eb="6">
      <t>カンシ</t>
    </rPh>
    <phoneticPr fontId="22"/>
  </si>
  <si>
    <t>喫煙の制御</t>
    <rPh sb="0" eb="2">
      <t>キツエン</t>
    </rPh>
    <rPh sb="3" eb="5">
      <t>セイギョ</t>
    </rPh>
    <phoneticPr fontId="22"/>
  </si>
  <si>
    <t>機能性</t>
    <rPh sb="0" eb="3">
      <t>ｷﾉｳｾｲ</t>
    </rPh>
    <phoneticPr fontId="35" type="noConversion"/>
  </si>
  <si>
    <t>機能性・使いやすさ</t>
    <rPh sb="0" eb="3">
      <t>キノウセイ</t>
    </rPh>
    <rPh sb="4" eb="5">
      <t>ツカ</t>
    </rPh>
    <phoneticPr fontId="22"/>
  </si>
  <si>
    <t>LR-3 敷地外環境</t>
    <rPh sb="5" eb="7">
      <t>シキチ</t>
    </rPh>
    <rPh sb="7" eb="8">
      <t>ガイ</t>
    </rPh>
    <rPh sb="8" eb="10">
      <t>カンキョウ</t>
    </rPh>
    <phoneticPr fontId="22"/>
  </si>
  <si>
    <t>熱負荷抑制</t>
    <rPh sb="0" eb="1">
      <t>ネツ</t>
    </rPh>
    <rPh sb="1" eb="3">
      <t>フカ</t>
    </rPh>
    <rPh sb="3" eb="5">
      <t>ヨクセイ</t>
    </rPh>
    <phoneticPr fontId="22"/>
  </si>
  <si>
    <t>水資源</t>
    <rPh sb="0" eb="1">
      <t>ミズ</t>
    </rPh>
    <rPh sb="1" eb="3">
      <t>シゲン</t>
    </rPh>
    <phoneticPr fontId="22"/>
  </si>
  <si>
    <t>LR2</t>
    <phoneticPr fontId="22"/>
  </si>
  <si>
    <t>昼光の建物外壁による反射光（グレア）への対策</t>
    <rPh sb="0" eb="1">
      <t>ﾋﾙ</t>
    </rPh>
    <rPh sb="1" eb="2">
      <t>ﾋｶﾘ</t>
    </rPh>
    <rPh sb="3" eb="5">
      <t>ﾀﾃﾓﾉ</t>
    </rPh>
    <rPh sb="5" eb="7">
      <t>ｶﾞｲﾍｷ</t>
    </rPh>
    <rPh sb="10" eb="13">
      <t>ﾊﾝｼｬｺｳ</t>
    </rPh>
    <rPh sb="20" eb="22">
      <t>ﾀｲｻｸ</t>
    </rPh>
    <phoneticPr fontId="35" type="noConversion"/>
  </si>
  <si>
    <t>㎡</t>
    <phoneticPr fontId="22"/>
  </si>
  <si>
    <t>SQ</t>
    <phoneticPr fontId="22"/>
  </si>
  <si>
    <t>background</t>
    <phoneticPr fontId="22"/>
  </si>
  <si>
    <t>std</t>
    <phoneticPr fontId="22"/>
  </si>
  <si>
    <t>SLR</t>
    <phoneticPr fontId="22"/>
  </si>
  <si>
    <t>Q2</t>
    <phoneticPr fontId="22"/>
  </si>
  <si>
    <t>風害、砂塵、日照阻害の抑制</t>
    <rPh sb="0" eb="2">
      <t>ﾌｳｶﾞｲ</t>
    </rPh>
    <rPh sb="3" eb="5">
      <t>ｻｼﾞﾝ</t>
    </rPh>
    <rPh sb="6" eb="8">
      <t>ﾆｯｼｮｳ</t>
    </rPh>
    <rPh sb="8" eb="10">
      <t>ｿｶﾞｲ</t>
    </rPh>
    <rPh sb="11" eb="13">
      <t>ﾖｸｾｲ</t>
    </rPh>
    <phoneticPr fontId="35" type="noConversion"/>
  </si>
  <si>
    <t>■集合住宅の延床面積のうち、住戸部分の床面積の比率</t>
    <rPh sb="1" eb="3">
      <t>シュウゴウ</t>
    </rPh>
    <rPh sb="3" eb="5">
      <t>ジュウタク</t>
    </rPh>
    <rPh sb="7" eb="10">
      <t>ユカメンセキ</t>
    </rPh>
    <rPh sb="14" eb="16">
      <t>ジュウコ</t>
    </rPh>
    <rPh sb="16" eb="18">
      <t>ブブン</t>
    </rPh>
    <rPh sb="19" eb="22">
      <t>ユカメンセキ</t>
    </rPh>
    <rPh sb="23" eb="25">
      <t>ヒリツ</t>
    </rPh>
    <phoneticPr fontId="22"/>
  </si>
  <si>
    <t>LR2 3.2</t>
  </si>
  <si>
    <t>発泡剤（断熱材等）</t>
  </si>
  <si>
    <t>冷媒</t>
  </si>
  <si>
    <t>LR3 2</t>
  </si>
  <si>
    <t>LR3 2.3</t>
  </si>
  <si>
    <t>LR3 3</t>
  </si>
  <si>
    <t>LR3 3.1</t>
  </si>
  <si>
    <t>振動</t>
    <rPh sb="0" eb="2">
      <t>ｼﾝﾄﾞｳ</t>
    </rPh>
    <phoneticPr fontId="35" type="noConversion"/>
  </si>
  <si>
    <t>2.1.4</t>
  </si>
  <si>
    <t>ゾーン別制御性</t>
  </si>
  <si>
    <t>2.1.5</t>
  </si>
  <si>
    <t>温度・湿度制御</t>
  </si>
  <si>
    <t>2.1.6</t>
  </si>
  <si>
    <t>個別制御</t>
  </si>
  <si>
    <t>2.1.7</t>
  </si>
  <si>
    <t>時間外空調に対する配慮</t>
  </si>
  <si>
    <t>2.1.8</t>
  </si>
  <si>
    <t>監視システム</t>
  </si>
  <si>
    <t xml:space="preserve"> Q1 2.3</t>
  </si>
  <si>
    <t xml:space="preserve"> Q1 3</t>
  </si>
  <si>
    <t xml:space="preserve"> Q1 3.1</t>
  </si>
  <si>
    <t>昼光率</t>
  </si>
  <si>
    <t>方位別開口</t>
  </si>
  <si>
    <t>昼光利用設備</t>
  </si>
  <si>
    <t xml:space="preserve"> Q1 3.2</t>
  </si>
  <si>
    <t>照明器具のグレア</t>
  </si>
  <si>
    <t>昼光制御</t>
  </si>
  <si>
    <t>3.2.3</t>
  </si>
  <si>
    <t xml:space="preserve"> Q1 3.3</t>
  </si>
  <si>
    <t xml:space="preserve"> Q1 4</t>
  </si>
  <si>
    <t xml:space="preserve"> Q1 4.1</t>
  </si>
  <si>
    <t xml:space="preserve"> 化学汚染物質</t>
  </si>
  <si>
    <t xml:space="preserve"> ダニ・カビ等</t>
  </si>
  <si>
    <t xml:space="preserve"> レジオネラ対策</t>
  </si>
  <si>
    <t xml:space="preserve"> Q1 4.2</t>
  </si>
  <si>
    <t>換気量</t>
  </si>
  <si>
    <t>自然換気性能</t>
  </si>
  <si>
    <t>取り入れ外気への配慮</t>
  </si>
  <si>
    <t xml:space="preserve"> Q1 4.3</t>
  </si>
  <si>
    <t xml:space="preserve"> Q2</t>
  </si>
  <si>
    <t>機能性</t>
  </si>
  <si>
    <t xml:space="preserve"> Q2 1</t>
  </si>
  <si>
    <t>機能性・使いやすさ</t>
    <rPh sb="0" eb="3">
      <t>キノウセイ</t>
    </rPh>
    <rPh sb="4" eb="5">
      <t>ヅカ</t>
    </rPh>
    <phoneticPr fontId="22"/>
  </si>
  <si>
    <t xml:space="preserve"> Q2 1.1</t>
  </si>
  <si>
    <t>広さ・収納性</t>
  </si>
  <si>
    <t>バリアフリー計画</t>
  </si>
  <si>
    <t xml:space="preserve"> Q2 1.2</t>
  </si>
  <si>
    <t>広さ感・景観</t>
  </si>
  <si>
    <t>リフレッシュスペース</t>
  </si>
  <si>
    <t>内装計画</t>
  </si>
  <si>
    <t>1.3.1</t>
  </si>
  <si>
    <t>当該対象区における標準的な計画の得点が３点。ＮＡは評価対象外とした項目を示す。敷地選定に関わる評価は対象外。</t>
    <rPh sb="2" eb="4">
      <t>タイショウ</t>
    </rPh>
    <rPh sb="4" eb="5">
      <t>ク</t>
    </rPh>
    <rPh sb="9" eb="11">
      <t>ヒョウジュン</t>
    </rPh>
    <rPh sb="13" eb="15">
      <t>ケイカク</t>
    </rPh>
    <phoneticPr fontId="22"/>
  </si>
  <si>
    <t>注2：</t>
    <rPh sb="0" eb="1">
      <t>チュウ</t>
    </rPh>
    <phoneticPr fontId="22"/>
  </si>
  <si>
    <t>Qは、環境品質・性能（Q）のスコアSQ(Q-1、Q-2、Q-3のスコアにそれぞれの重み係数を乗じた合計値）から算定。</t>
    <rPh sb="41" eb="42">
      <t>オモ</t>
    </rPh>
    <rPh sb="43" eb="45">
      <t>ケイスウ</t>
    </rPh>
    <rPh sb="46" eb="47">
      <t>ジョウ</t>
    </rPh>
    <rPh sb="49" eb="52">
      <t>ゴウケイチ</t>
    </rPh>
    <rPh sb="55" eb="57">
      <t>サンテイ</t>
    </rPh>
    <phoneticPr fontId="22"/>
  </si>
  <si>
    <t>Lは、環境負荷低減性（LR)のスコアSLR（LR-1、LR-2、LR-3のスコアにそれぞれの重み係数を乗じた合計値）から算定。</t>
    <rPh sb="3" eb="5">
      <t>カンキョウ</t>
    </rPh>
    <rPh sb="5" eb="7">
      <t>フカ</t>
    </rPh>
    <rPh sb="7" eb="9">
      <t>テイゲン</t>
    </rPh>
    <rPh sb="9" eb="10">
      <t>セイ</t>
    </rPh>
    <rPh sb="46" eb="47">
      <t>オモ</t>
    </rPh>
    <rPh sb="48" eb="50">
      <t>ケイスウ</t>
    </rPh>
    <rPh sb="51" eb="52">
      <t>ジョウ</t>
    </rPh>
    <rPh sb="54" eb="57">
      <t>ゴウケイチ</t>
    </rPh>
    <rPh sb="60" eb="62">
      <t>サンテイ</t>
    </rPh>
    <phoneticPr fontId="22"/>
  </si>
  <si>
    <t>注3：</t>
    <rPh sb="0" eb="1">
      <t>チュウ</t>
    </rPh>
    <phoneticPr fontId="22"/>
  </si>
  <si>
    <t>スコアシート</t>
    <phoneticPr fontId="35" type="noConversion"/>
  </si>
  <si>
    <t>建物全体・共用部分</t>
    <rPh sb="0" eb="2">
      <t>タテモノ</t>
    </rPh>
    <rPh sb="2" eb="4">
      <t>ゼンタイ</t>
    </rPh>
    <rPh sb="5" eb="7">
      <t>キョウヨウ</t>
    </rPh>
    <rPh sb="7" eb="9">
      <t>ブブン</t>
    </rPh>
    <phoneticPr fontId="22"/>
  </si>
  <si>
    <t>住居・宿泊部分</t>
    <rPh sb="0" eb="2">
      <t>ジュウキョ</t>
    </rPh>
    <rPh sb="3" eb="5">
      <t>シュクハク</t>
    </rPh>
    <rPh sb="5" eb="7">
      <t>ブブン</t>
    </rPh>
    <phoneticPr fontId="22"/>
  </si>
  <si>
    <t>自然ｴﾈﾙｷﾞｰ</t>
    <rPh sb="0" eb="2">
      <t>シゼン</t>
    </rPh>
    <phoneticPr fontId="22"/>
  </si>
  <si>
    <t>非再生性材料の削減</t>
    <rPh sb="0" eb="1">
      <t>ヒ</t>
    </rPh>
    <rPh sb="1" eb="3">
      <t>サイセイ</t>
    </rPh>
    <rPh sb="3" eb="4">
      <t>セイ</t>
    </rPh>
    <rPh sb="4" eb="6">
      <t>ザイリョウ</t>
    </rPh>
    <rPh sb="7" eb="9">
      <t>サクゲン</t>
    </rPh>
    <phoneticPr fontId="22"/>
  </si>
  <si>
    <t>地域環境への配慮</t>
    <rPh sb="0" eb="2">
      <t>チイキ</t>
    </rPh>
    <rPh sb="2" eb="4">
      <t>カンキョウ</t>
    </rPh>
    <rPh sb="6" eb="8">
      <t>ハイリョ</t>
    </rPh>
    <phoneticPr fontId="22"/>
  </si>
  <si>
    <t>設備の効率的利用</t>
    <rPh sb="0" eb="2">
      <t>セツビ</t>
    </rPh>
    <rPh sb="3" eb="5">
      <t>コウリツ</t>
    </rPh>
    <rPh sb="5" eb="6">
      <t>テキ</t>
    </rPh>
    <rPh sb="6" eb="8">
      <t>リヨウ</t>
    </rPh>
    <phoneticPr fontId="22"/>
  </si>
  <si>
    <t>汚染物質回避</t>
    <rPh sb="0" eb="2">
      <t>オセン</t>
    </rPh>
    <rPh sb="2" eb="4">
      <t>ブッシツ</t>
    </rPh>
    <rPh sb="4" eb="6">
      <t>カイヒ</t>
    </rPh>
    <phoneticPr fontId="22"/>
  </si>
  <si>
    <t>運用ﾏﾈｼﾞﾒﾝﾄ</t>
    <rPh sb="0" eb="2">
      <t>ウンヨウ</t>
    </rPh>
    <phoneticPr fontId="22"/>
  </si>
  <si>
    <r>
      <t>3</t>
    </r>
    <r>
      <rPr>
        <b/>
        <sz val="12"/>
        <color indexed="9"/>
        <rFont val="ＭＳ Ｐゴシック"/>
        <family val="3"/>
        <charset val="128"/>
      </rPr>
      <t>　設計上の配慮事項</t>
    </r>
    <rPh sb="2" eb="4">
      <t>セッケイ</t>
    </rPh>
    <rPh sb="4" eb="5">
      <t>ジョウ</t>
    </rPh>
    <rPh sb="6" eb="8">
      <t>ハイリョ</t>
    </rPh>
    <rPh sb="8" eb="10">
      <t>ジコウ</t>
    </rPh>
    <phoneticPr fontId="22"/>
  </si>
  <si>
    <t>総合</t>
    <rPh sb="0" eb="2">
      <t>ｿｳｺﾞｳ</t>
    </rPh>
    <phoneticPr fontId="35" type="noConversion"/>
  </si>
  <si>
    <t>その他</t>
    <rPh sb="2" eb="3">
      <t>ﾀ</t>
    </rPh>
    <phoneticPr fontId="35" type="noConversion"/>
  </si>
  <si>
    <r>
      <t>（</t>
    </r>
    <r>
      <rPr>
        <b/>
        <sz val="12"/>
        <color indexed="9"/>
        <rFont val="Arial"/>
        <family val="2"/>
      </rPr>
      <t>3</t>
    </r>
    <r>
      <rPr>
        <b/>
        <sz val="12"/>
        <color indexed="9"/>
        <rFont val="ＭＳ Ｐゴシック"/>
        <family val="3"/>
        <charset val="128"/>
      </rPr>
      <t>）　建築物の総合的な環境性能とは別枠の重要評価項目</t>
    </r>
    <rPh sb="4" eb="7">
      <t>ｹﾝﾁｸﾌﾞﾂ</t>
    </rPh>
    <rPh sb="8" eb="10">
      <t>ｿｳｺﾞｳ</t>
    </rPh>
    <rPh sb="10" eb="11">
      <t>ﾃｷ</t>
    </rPh>
    <rPh sb="12" eb="14">
      <t>ｶﾝｷｮｳ</t>
    </rPh>
    <rPh sb="14" eb="16">
      <t>ｾｲﾉｳ</t>
    </rPh>
    <rPh sb="18" eb="20">
      <t>ﾍﾞﾂﾜｸ</t>
    </rPh>
    <rPh sb="21" eb="23">
      <t>ｼﾞｭｳﾖｳ</t>
    </rPh>
    <rPh sb="23" eb="25">
      <t>ﾋｮｳｶ</t>
    </rPh>
    <rPh sb="25" eb="27">
      <t>ｺｳﾓｸ</t>
    </rPh>
    <phoneticPr fontId="35" type="noConversion"/>
  </si>
  <si>
    <t>注3</t>
    <rPh sb="0" eb="1">
      <t>チュウ</t>
    </rPh>
    <phoneticPr fontId="22"/>
  </si>
  <si>
    <t>心理性・快適性</t>
    <rPh sb="0" eb="1">
      <t>ｺｺﾛ</t>
    </rPh>
    <rPh sb="1" eb="3">
      <t>ﾘｾｲ</t>
    </rPh>
    <rPh sb="4" eb="7">
      <t>ｶｲﾃｷｾｲ</t>
    </rPh>
    <phoneticPr fontId="35" type="noConversion"/>
  </si>
  <si>
    <t xml:space="preserve"> 百貨店、マーケット など</t>
    <rPh sb="1" eb="4">
      <t>ヒャッカテン</t>
    </rPh>
    <phoneticPr fontId="22"/>
  </si>
  <si>
    <t>照度均斉度</t>
    <phoneticPr fontId="22"/>
  </si>
  <si>
    <t>4.1.1</t>
    <phoneticPr fontId="22"/>
  </si>
  <si>
    <t>4.1.2</t>
    <phoneticPr fontId="22"/>
  </si>
  <si>
    <t xml:space="preserve"> アスベスト対策</t>
    <phoneticPr fontId="22"/>
  </si>
  <si>
    <t>4.1.3</t>
    <phoneticPr fontId="22"/>
  </si>
  <si>
    <t>4.1.4</t>
    <phoneticPr fontId="22"/>
  </si>
  <si>
    <t>4.2.1</t>
    <phoneticPr fontId="22"/>
  </si>
  <si>
    <t>4.2.2</t>
    <phoneticPr fontId="22"/>
  </si>
  <si>
    <t>4.2.3</t>
    <phoneticPr fontId="22"/>
  </si>
  <si>
    <t>4.2.4</t>
    <phoneticPr fontId="22"/>
  </si>
  <si>
    <t>給気計画</t>
    <phoneticPr fontId="22"/>
  </si>
  <si>
    <t>4.3.1</t>
    <phoneticPr fontId="22"/>
  </si>
  <si>
    <t>CO2の監視</t>
    <phoneticPr fontId="22"/>
  </si>
  <si>
    <t>4.3.2</t>
    <phoneticPr fontId="22"/>
  </si>
  <si>
    <t>喫煙の制御</t>
    <phoneticPr fontId="22"/>
  </si>
  <si>
    <t>Q2</t>
    <phoneticPr fontId="22"/>
  </si>
  <si>
    <t>サービス性能</t>
    <phoneticPr fontId="22"/>
  </si>
  <si>
    <t>1.1.1</t>
    <phoneticPr fontId="22"/>
  </si>
  <si>
    <t>1.1.2</t>
    <phoneticPr fontId="22"/>
  </si>
  <si>
    <t>高度情報通信設備対応</t>
    <phoneticPr fontId="22"/>
  </si>
  <si>
    <t>1.1.3</t>
    <phoneticPr fontId="22"/>
  </si>
  <si>
    <t>1.2.1</t>
    <phoneticPr fontId="22"/>
  </si>
  <si>
    <t>1.2.2</t>
    <phoneticPr fontId="22"/>
  </si>
  <si>
    <t>1.2.3</t>
    <phoneticPr fontId="22"/>
  </si>
  <si>
    <t xml:space="preserve"> Q2 1.3</t>
    <phoneticPr fontId="22"/>
  </si>
  <si>
    <t>0</t>
    <phoneticPr fontId="22"/>
  </si>
  <si>
    <t>2.1.1</t>
    <phoneticPr fontId="22"/>
  </si>
  <si>
    <t>2.1.2</t>
    <phoneticPr fontId="22"/>
  </si>
  <si>
    <t>2.1.2</t>
    <phoneticPr fontId="22"/>
  </si>
  <si>
    <t>2.2.1</t>
    <phoneticPr fontId="22"/>
  </si>
  <si>
    <t>2.2.1</t>
    <phoneticPr fontId="22"/>
  </si>
  <si>
    <t>2.2.2</t>
    <phoneticPr fontId="22"/>
  </si>
  <si>
    <t>2.2.3</t>
    <phoneticPr fontId="22"/>
  </si>
  <si>
    <t>2.2.4</t>
    <phoneticPr fontId="22"/>
  </si>
  <si>
    <t>2.2.4</t>
    <phoneticPr fontId="22"/>
  </si>
  <si>
    <t>2.2.5</t>
    <phoneticPr fontId="22"/>
  </si>
  <si>
    <t>2.2.5</t>
    <phoneticPr fontId="22"/>
  </si>
  <si>
    <t>2.2.6</t>
    <phoneticPr fontId="22"/>
  </si>
  <si>
    <t xml:space="preserve"> Q2 2</t>
    <phoneticPr fontId="22"/>
  </si>
  <si>
    <t>2.3.1</t>
    <phoneticPr fontId="22"/>
  </si>
  <si>
    <t xml:space="preserve"> Q2 2.3</t>
    <phoneticPr fontId="22"/>
  </si>
  <si>
    <t>2.3.1</t>
    <phoneticPr fontId="22"/>
  </si>
  <si>
    <t>2.3.2</t>
    <phoneticPr fontId="22"/>
  </si>
  <si>
    <t xml:space="preserve"> Q2 2.3</t>
    <phoneticPr fontId="22"/>
  </si>
  <si>
    <t>備考　　　　注1：</t>
    <rPh sb="6" eb="7">
      <t>チュウ</t>
    </rPh>
    <phoneticPr fontId="22"/>
  </si>
  <si>
    <t>1.2.1</t>
    <phoneticPr fontId="22"/>
  </si>
  <si>
    <t>雨水利用システム導入の有無</t>
    <phoneticPr fontId="22"/>
  </si>
  <si>
    <t>1.2.2</t>
    <phoneticPr fontId="22"/>
  </si>
  <si>
    <t>2.1</t>
    <phoneticPr fontId="22"/>
  </si>
  <si>
    <t>2.1</t>
    <phoneticPr fontId="22"/>
  </si>
  <si>
    <t>2.2</t>
    <phoneticPr fontId="22"/>
  </si>
  <si>
    <t>2.2</t>
    <phoneticPr fontId="22"/>
  </si>
  <si>
    <t>2.3</t>
    <phoneticPr fontId="22"/>
  </si>
  <si>
    <t>2.3</t>
    <phoneticPr fontId="22"/>
  </si>
  <si>
    <t>2.4</t>
    <phoneticPr fontId="22"/>
  </si>
  <si>
    <t>2.4</t>
    <phoneticPr fontId="22"/>
  </si>
  <si>
    <t>2.5</t>
    <phoneticPr fontId="22"/>
  </si>
  <si>
    <t>持続可能な森林から産出された木材</t>
    <phoneticPr fontId="22"/>
  </si>
  <si>
    <t>2.6</t>
    <phoneticPr fontId="22"/>
  </si>
  <si>
    <t>遮音</t>
    <rPh sb="0" eb="2">
      <t>シャオン</t>
    </rPh>
    <phoneticPr fontId="22"/>
  </si>
  <si>
    <t>3.3.2</t>
    <phoneticPr fontId="22"/>
  </si>
  <si>
    <t>昼光の建物外壁による反射光（グレア）への対策</t>
    <phoneticPr fontId="35" type="noConversion"/>
  </si>
  <si>
    <t>負荷変動・追従制御性</t>
    <phoneticPr fontId="22"/>
  </si>
  <si>
    <t>集合住宅以外の評価(3a.3b)</t>
    <rPh sb="0" eb="2">
      <t>シュウゴウ</t>
    </rPh>
    <rPh sb="2" eb="4">
      <t>ジュウタク</t>
    </rPh>
    <rPh sb="4" eb="6">
      <t>イガイ</t>
    </rPh>
    <rPh sb="7" eb="9">
      <t>ヒョウカ</t>
    </rPh>
    <phoneticPr fontId="22"/>
  </si>
  <si>
    <t>集合住宅の評価(3c)</t>
    <rPh sb="0" eb="2">
      <t>シュウゴウ</t>
    </rPh>
    <rPh sb="2" eb="4">
      <t>ジュウタク</t>
    </rPh>
    <rPh sb="5" eb="7">
      <t>ヒョウカ</t>
    </rPh>
    <phoneticPr fontId="22"/>
  </si>
  <si>
    <t>3a.3b</t>
    <phoneticPr fontId="22"/>
  </si>
  <si>
    <t>3b.c</t>
    <phoneticPr fontId="22"/>
  </si>
  <si>
    <t>図を貼り付けるときは</t>
    <rPh sb="0" eb="1">
      <t>ズ</t>
    </rPh>
    <rPh sb="2" eb="3">
      <t>ハ</t>
    </rPh>
    <rPh sb="4" eb="5">
      <t>ツ</t>
    </rPh>
    <phoneticPr fontId="22"/>
  </si>
  <si>
    <t>シートの保護を解除してください</t>
    <phoneticPr fontId="22"/>
  </si>
  <si>
    <t>地域区分</t>
    <rPh sb="0" eb="2">
      <t>チイキ</t>
    </rPh>
    <phoneticPr fontId="22"/>
  </si>
  <si>
    <t xml:space="preserve"> 事務所、庁舎、郵便局 など</t>
    <rPh sb="1" eb="3">
      <t>ジム</t>
    </rPh>
    <rPh sb="3" eb="4">
      <t>ショ</t>
    </rPh>
    <rPh sb="5" eb="7">
      <t>チョウシャ</t>
    </rPh>
    <rPh sb="8" eb="11">
      <t>ユウビンキョク</t>
    </rPh>
    <phoneticPr fontId="22"/>
  </si>
  <si>
    <t xml:space="preserve"> 公会堂、集会場、図書館、博物館、ボーリング場、体育館、劇場、映画館、展示施設 など</t>
    <rPh sb="1" eb="4">
      <t>コウカイドウ</t>
    </rPh>
    <rPh sb="5" eb="8">
      <t>シュウカイジョウ</t>
    </rPh>
    <rPh sb="22" eb="23">
      <t>ジョウ</t>
    </rPh>
    <rPh sb="24" eb="27">
      <t>タイイクカン</t>
    </rPh>
    <rPh sb="28" eb="30">
      <t>ゲキジョウ</t>
    </rPh>
    <rPh sb="31" eb="34">
      <t>エイガカン</t>
    </rPh>
    <rPh sb="35" eb="37">
      <t>テンジ</t>
    </rPh>
    <rPh sb="37" eb="39">
      <t>シセツ</t>
    </rPh>
    <phoneticPr fontId="22"/>
  </si>
  <si>
    <r>
      <t>CASBEE-</t>
    </r>
    <r>
      <rPr>
        <sz val="9"/>
        <rFont val="ＭＳ Ｐゴシック"/>
        <family val="3"/>
        <charset val="128"/>
      </rPr>
      <t>建築</t>
    </r>
    <r>
      <rPr>
        <sz val="9"/>
        <rFont val="Arial"/>
        <family val="2"/>
      </rPr>
      <t>(</t>
    </r>
    <r>
      <rPr>
        <sz val="9"/>
        <rFont val="ＭＳ Ｐゴシック"/>
        <family val="3"/>
        <charset val="128"/>
      </rPr>
      <t>新築</t>
    </r>
    <r>
      <rPr>
        <sz val="9"/>
        <rFont val="Arial"/>
        <family val="2"/>
      </rPr>
      <t>)2016</t>
    </r>
    <r>
      <rPr>
        <sz val="9"/>
        <rFont val="ＭＳ Ｐゴシック"/>
        <family val="3"/>
        <charset val="128"/>
      </rPr>
      <t>年版</t>
    </r>
    <rPh sb="7" eb="9">
      <t>ケンチク</t>
    </rPh>
    <rPh sb="10" eb="12">
      <t>シンチク</t>
    </rPh>
    <rPh sb="17" eb="18">
      <t>ネン</t>
    </rPh>
    <rPh sb="18" eb="19">
      <t>バン</t>
    </rPh>
    <phoneticPr fontId="22"/>
  </si>
  <si>
    <t>㎡ 　うち省エネ計画対象面積</t>
    <rPh sb="5" eb="6">
      <t>ショウ</t>
    </rPh>
    <rPh sb="8" eb="10">
      <t>ケイカク</t>
    </rPh>
    <rPh sb="10" eb="12">
      <t>タイショウ</t>
    </rPh>
    <rPh sb="12" eb="14">
      <t>メンセキ</t>
    </rPh>
    <phoneticPr fontId="22"/>
  </si>
  <si>
    <t>廃棄物発生量の最小化</t>
    <phoneticPr fontId="22"/>
  </si>
  <si>
    <t>2.6.1</t>
    <phoneticPr fontId="22"/>
  </si>
  <si>
    <t>2.6.2</t>
  </si>
  <si>
    <t>2.6.3</t>
  </si>
  <si>
    <t>2.6.4</t>
  </si>
  <si>
    <t>2.6.5</t>
  </si>
  <si>
    <t>2.6.6</t>
  </si>
  <si>
    <t>TC</t>
    <phoneticPr fontId="22"/>
  </si>
  <si>
    <t>NC</t>
    <phoneticPr fontId="22"/>
  </si>
  <si>
    <t>EB</t>
    <phoneticPr fontId="22"/>
  </si>
  <si>
    <t>部材の再利用可能性向上への取組み（TC)</t>
    <rPh sb="9" eb="11">
      <t>コウジョウ</t>
    </rPh>
    <rPh sb="13" eb="15">
      <t>トリク</t>
    </rPh>
    <phoneticPr fontId="22"/>
  </si>
  <si>
    <t>2.6.1</t>
    <phoneticPr fontId="22"/>
  </si>
  <si>
    <t>LR2 2.2</t>
    <phoneticPr fontId="22"/>
  </si>
  <si>
    <t>躯体のリサイクル・リユース</t>
  </si>
  <si>
    <t>躯体のリサイクル・リユース</t>
    <phoneticPr fontId="22"/>
  </si>
  <si>
    <t>屋根材のリサイクル・リユース</t>
  </si>
  <si>
    <t>屋根材のリサイクル・リユース</t>
    <phoneticPr fontId="22"/>
  </si>
  <si>
    <t>外壁材のリサイクル・リユース</t>
  </si>
  <si>
    <t>外壁材のリサイクル・リユース</t>
    <phoneticPr fontId="22"/>
  </si>
  <si>
    <t>内装材のリサイクル・リユース</t>
  </si>
  <si>
    <t>内装材のリサイクル・リユース</t>
    <phoneticPr fontId="22"/>
  </si>
  <si>
    <t>設備機器のリサイクル・リユース</t>
  </si>
  <si>
    <t>設備機器のリサイクル・リユース</t>
    <phoneticPr fontId="22"/>
  </si>
  <si>
    <t>外構資材のリユース</t>
  </si>
  <si>
    <t>外構資材のリユース</t>
    <phoneticPr fontId="22"/>
  </si>
  <si>
    <t>LR2 2</t>
    <phoneticPr fontId="22"/>
  </si>
  <si>
    <t>３．短期使用</t>
    <rPh sb="2" eb="4">
      <t>タンキ</t>
    </rPh>
    <rPh sb="4" eb="6">
      <t>シヨウ</t>
    </rPh>
    <phoneticPr fontId="22"/>
  </si>
  <si>
    <t>短期使用</t>
    <rPh sb="0" eb="2">
      <t>タンキ</t>
    </rPh>
    <rPh sb="2" eb="4">
      <t>シヨウ</t>
    </rPh>
    <phoneticPr fontId="22"/>
  </si>
  <si>
    <t>■使用期間（開始/終了）</t>
    <rPh sb="1" eb="3">
      <t>ｼﾖｳ</t>
    </rPh>
    <rPh sb="3" eb="5">
      <t>ｷｶﾝ</t>
    </rPh>
    <rPh sb="6" eb="8">
      <t>ｶｲｼ</t>
    </rPh>
    <rPh sb="9" eb="11">
      <t>ｼｭｳﾘｮｳ</t>
    </rPh>
    <phoneticPr fontId="35" type="noConversion"/>
  </si>
  <si>
    <t>時間/日（想定値）</t>
    <rPh sb="0" eb="2">
      <t>ジカン</t>
    </rPh>
    <rPh sb="3" eb="4">
      <t>ニチ</t>
    </rPh>
    <phoneticPr fontId="22"/>
  </si>
  <si>
    <t>使用期間</t>
    <rPh sb="0" eb="2">
      <t>シヨウ</t>
    </rPh>
    <rPh sb="2" eb="4">
      <t>キカン</t>
    </rPh>
    <phoneticPr fontId="22"/>
  </si>
  <si>
    <t>2016年６月～８月</t>
    <rPh sb="4" eb="5">
      <t>ネン</t>
    </rPh>
    <rPh sb="6" eb="7">
      <t>ガツ</t>
    </rPh>
    <rPh sb="9" eb="10">
      <t>ガツ</t>
    </rPh>
    <phoneticPr fontId="22"/>
  </si>
  <si>
    <t>耐震･免震・制震・制振</t>
    <rPh sb="0" eb="2">
      <t>タイシン</t>
    </rPh>
    <rPh sb="3" eb="5">
      <t>メンシン</t>
    </rPh>
    <rPh sb="6" eb="8">
      <t>セイシン</t>
    </rPh>
    <rPh sb="9" eb="11">
      <t>セイシン</t>
    </rPh>
    <phoneticPr fontId="22"/>
  </si>
  <si>
    <t>免震・制震・制振性能</t>
    <rPh sb="8" eb="10">
      <t>セイノウ</t>
    </rPh>
    <phoneticPr fontId="22"/>
  </si>
  <si>
    <t>免震・制震・制振性能</t>
    <rPh sb="0" eb="2">
      <t>メンシン</t>
    </rPh>
    <rPh sb="3" eb="5">
      <t>セイシン</t>
    </rPh>
    <rPh sb="6" eb="8">
      <t>セイシン</t>
    </rPh>
    <rPh sb="8" eb="10">
      <t>セイノウ</t>
    </rPh>
    <phoneticPr fontId="22"/>
  </si>
  <si>
    <t>耐震性(建物のこわれにくさ)</t>
    <rPh sb="0" eb="3">
      <t>タイシンセイ</t>
    </rPh>
    <rPh sb="4" eb="6">
      <t>タテモノ</t>
    </rPh>
    <phoneticPr fontId="22"/>
  </si>
  <si>
    <t>室内騒音レベル</t>
    <rPh sb="0" eb="2">
      <t>シツナイ</t>
    </rPh>
    <phoneticPr fontId="22"/>
  </si>
  <si>
    <t>室内騒音レベル</t>
    <rPh sb="0" eb="2">
      <t>シツナイ</t>
    </rPh>
    <phoneticPr fontId="22"/>
  </si>
  <si>
    <t>○○○</t>
    <phoneticPr fontId="22"/>
  </si>
  <si>
    <t>■ 評価の実施</t>
    <rPh sb="2" eb="4">
      <t>ヒョウカ</t>
    </rPh>
    <rPh sb="5" eb="7">
      <t>ジッシ</t>
    </rPh>
    <phoneticPr fontId="22"/>
  </si>
  <si>
    <t>■ 作成者</t>
    <rPh sb="2" eb="5">
      <t>サクセイシャ</t>
    </rPh>
    <phoneticPr fontId="22"/>
  </si>
  <si>
    <t>■ 確認日</t>
    <rPh sb="2" eb="4">
      <t>カクニン</t>
    </rPh>
    <rPh sb="4" eb="5">
      <t>ビ</t>
    </rPh>
    <phoneticPr fontId="22"/>
  </si>
  <si>
    <t>■ 確認者</t>
    <rPh sb="2" eb="4">
      <t>カクニン</t>
    </rPh>
    <rPh sb="4" eb="5">
      <t>シャ</t>
    </rPh>
    <phoneticPr fontId="22"/>
  </si>
  <si>
    <t>■LCCO2の計算</t>
    <rPh sb="7" eb="9">
      <t>ケイサン</t>
    </rPh>
    <phoneticPr fontId="22"/>
  </si>
  <si>
    <t>■ 建物名称</t>
    <rPh sb="2" eb="4">
      <t>ﾀﾃﾓﾉ</t>
    </rPh>
    <rPh sb="4" eb="6">
      <t>ﾒｲｼｮｳ</t>
    </rPh>
    <phoneticPr fontId="35" type="noConversion"/>
  </si>
  <si>
    <t>■ 建設地・地域区分</t>
    <rPh sb="2" eb="5">
      <t>ｹﾝｾﾂﾁ</t>
    </rPh>
    <rPh sb="6" eb="8">
      <t>ちいき</t>
    </rPh>
    <rPh sb="8" eb="10">
      <t>ｸﾌﾞﾝ</t>
    </rPh>
    <phoneticPr fontId="35" type="noConversion"/>
  </si>
  <si>
    <t>■ 竣工年 (予定/竣工)</t>
    <rPh sb="2" eb="4">
      <t>ｼｭﾝｺｳ</t>
    </rPh>
    <rPh sb="4" eb="5">
      <t>ﾈﾝ</t>
    </rPh>
    <rPh sb="7" eb="9">
      <t>ﾖﾃｲ</t>
    </rPh>
    <rPh sb="10" eb="12">
      <t>ｼｭﾝｺｳ</t>
    </rPh>
    <phoneticPr fontId="35" type="noConversion"/>
  </si>
  <si>
    <t>■ 地域・地区</t>
    <rPh sb="2" eb="4">
      <t>ﾁｲｷ</t>
    </rPh>
    <rPh sb="5" eb="7">
      <t>ﾁｸ</t>
    </rPh>
    <phoneticPr fontId="35" type="noConversion"/>
  </si>
  <si>
    <t>■ 敷地面積</t>
    <rPh sb="2" eb="4">
      <t>ｼｷﾁ</t>
    </rPh>
    <rPh sb="4" eb="6">
      <t>ﾒﾝｾｷ</t>
    </rPh>
    <phoneticPr fontId="35" type="noConversion"/>
  </si>
  <si>
    <t>■ 建築面積</t>
    <rPh sb="2" eb="4">
      <t>ｹﾝﾁｸ</t>
    </rPh>
    <rPh sb="4" eb="6">
      <t>ﾒﾝｾｷ</t>
    </rPh>
    <phoneticPr fontId="35" type="noConversion"/>
  </si>
  <si>
    <t>■ 建物用途名</t>
    <rPh sb="2" eb="4">
      <t>タテモノ</t>
    </rPh>
    <rPh sb="4" eb="6">
      <t>ヨウト</t>
    </rPh>
    <rPh sb="6" eb="7">
      <t>メイ</t>
    </rPh>
    <phoneticPr fontId="22"/>
  </si>
  <si>
    <t>■ 延床面積</t>
    <rPh sb="2" eb="3">
      <t>ﾉ</t>
    </rPh>
    <rPh sb="3" eb="6">
      <t>ﾕｶﾒﾝｾｷ</t>
    </rPh>
    <phoneticPr fontId="35" type="noConversion"/>
  </si>
  <si>
    <t>■ 構造</t>
    <rPh sb="2" eb="4">
      <t>コウゾウ</t>
    </rPh>
    <phoneticPr fontId="22"/>
  </si>
  <si>
    <t>■ 階数</t>
    <rPh sb="2" eb="4">
      <t>カイスウ</t>
    </rPh>
    <phoneticPr fontId="22"/>
  </si>
  <si>
    <t>■ 平均居住人員</t>
    <rPh sb="2" eb="4">
      <t>ﾍｲｷﾝ</t>
    </rPh>
    <rPh sb="4" eb="6">
      <t>ｷｮｼﾞｭｳ</t>
    </rPh>
    <rPh sb="6" eb="8">
      <t>ｼﾞﾝｲﾝ</t>
    </rPh>
    <phoneticPr fontId="35" type="noConversion"/>
  </si>
  <si>
    <t>■ 年間使用時間</t>
    <rPh sb="2" eb="4">
      <t>ﾈﾝｶﾝ</t>
    </rPh>
    <rPh sb="4" eb="6">
      <t>ｼﾖｳ</t>
    </rPh>
    <rPh sb="6" eb="8">
      <t>ｼﾞｶﾝ</t>
    </rPh>
    <phoneticPr fontId="35" type="noConversion"/>
  </si>
  <si>
    <t>■ 日平均使用時間</t>
    <rPh sb="2" eb="3">
      <t>ﾋ</t>
    </rPh>
    <rPh sb="3" eb="5">
      <t>ﾍｲｷﾝ</t>
    </rPh>
    <rPh sb="5" eb="7">
      <t>ｼﾖｳ</t>
    </rPh>
    <rPh sb="7" eb="9">
      <t>ｼﾞｶﾝ</t>
    </rPh>
    <phoneticPr fontId="35" type="noConversion"/>
  </si>
  <si>
    <t>IS</t>
    <phoneticPr fontId="22"/>
  </si>
  <si>
    <t>インテリア</t>
    <phoneticPr fontId="22"/>
  </si>
  <si>
    <r>
      <t>CASBEE-短期使用</t>
    </r>
    <r>
      <rPr>
        <sz val="9"/>
        <rFont val="Arial"/>
        <family val="2"/>
      </rPr>
      <t>2016</t>
    </r>
    <r>
      <rPr>
        <sz val="9"/>
        <rFont val="ＭＳ Ｐゴシック"/>
        <family val="3"/>
        <charset val="128"/>
      </rPr>
      <t>年版</t>
    </r>
    <rPh sb="7" eb="9">
      <t>タンキ</t>
    </rPh>
    <rPh sb="9" eb="11">
      <t>シヨウ</t>
    </rPh>
    <rPh sb="15" eb="16">
      <t>ネン</t>
    </rPh>
    <rPh sb="16" eb="17">
      <t>バン</t>
    </rPh>
    <phoneticPr fontId="22"/>
  </si>
  <si>
    <r>
      <t>CASBEE-</t>
    </r>
    <r>
      <rPr>
        <sz val="9"/>
        <rFont val="ＭＳ Ｐゴシック"/>
        <family val="3"/>
        <charset val="128"/>
      </rPr>
      <t>建築</t>
    </r>
    <r>
      <rPr>
        <sz val="9"/>
        <rFont val="Arial"/>
        <family val="2"/>
      </rPr>
      <t>(</t>
    </r>
    <r>
      <rPr>
        <sz val="9"/>
        <rFont val="ＭＳ Ｐゴシック"/>
        <family val="3"/>
        <charset val="128"/>
      </rPr>
      <t>既存</t>
    </r>
    <r>
      <rPr>
        <sz val="9"/>
        <rFont val="Arial"/>
        <family val="2"/>
      </rPr>
      <t>)2016</t>
    </r>
    <r>
      <rPr>
        <sz val="9"/>
        <rFont val="ＭＳ Ｐゴシック"/>
        <family val="3"/>
        <charset val="128"/>
      </rPr>
      <t>年版</t>
    </r>
    <rPh sb="7" eb="9">
      <t>ケンチク</t>
    </rPh>
    <rPh sb="10" eb="12">
      <t>キゾン</t>
    </rPh>
    <rPh sb="17" eb="18">
      <t>ネン</t>
    </rPh>
    <rPh sb="18" eb="19">
      <t>バン</t>
    </rPh>
    <phoneticPr fontId="22"/>
  </si>
  <si>
    <r>
      <t>CASBEE-</t>
    </r>
    <r>
      <rPr>
        <sz val="9"/>
        <rFont val="ＭＳ Ｐゴシック"/>
        <family val="3"/>
        <charset val="128"/>
      </rPr>
      <t>ｲﾝﾃﾘｱｽﾍﾟｰｽ</t>
    </r>
    <r>
      <rPr>
        <sz val="9"/>
        <rFont val="Arial"/>
        <family val="2"/>
      </rPr>
      <t>2016</t>
    </r>
    <r>
      <rPr>
        <sz val="9"/>
        <rFont val="ＭＳ Ｐゴシック"/>
        <family val="3"/>
        <charset val="128"/>
      </rPr>
      <t>年版</t>
    </r>
    <rPh sb="21" eb="22">
      <t>ネン</t>
    </rPh>
    <rPh sb="22" eb="23">
      <t>バン</t>
    </rPh>
    <phoneticPr fontId="22"/>
  </si>
  <si>
    <t>② 評価対象概要</t>
    <rPh sb="2" eb="4">
      <t>ヒョウカ</t>
    </rPh>
    <rPh sb="4" eb="6">
      <t>タイショウ</t>
    </rPh>
    <rPh sb="6" eb="8">
      <t>ガイヨウ</t>
    </rPh>
    <phoneticPr fontId="22"/>
  </si>
  <si>
    <t>○○サービス</t>
    <phoneticPr fontId="22"/>
  </si>
  <si>
    <t>○○</t>
    <phoneticPr fontId="22"/>
  </si>
  <si>
    <t>XXX</t>
    <phoneticPr fontId="22"/>
  </si>
  <si>
    <t>地上○○F～○○F</t>
    <rPh sb="0" eb="2">
      <t>チジョウ</t>
    </rPh>
    <phoneticPr fontId="22"/>
  </si>
  <si>
    <t>■ 評価対象名称</t>
    <rPh sb="2" eb="4">
      <t>ﾋｮｳｶ</t>
    </rPh>
    <rPh sb="4" eb="6">
      <t>ﾀｲｼｮｳ</t>
    </rPh>
    <rPh sb="6" eb="8">
      <t>ﾒｲｼｮｳ</t>
    </rPh>
    <phoneticPr fontId="35" type="noConversion"/>
  </si>
  <si>
    <t>■ 評価対象用途</t>
    <rPh sb="2" eb="4">
      <t>ﾋｮｳｶ</t>
    </rPh>
    <rPh sb="4" eb="6">
      <t>ﾀｲｼｮｳ</t>
    </rPh>
    <rPh sb="6" eb="8">
      <t>ﾖｳﾄ</t>
    </rPh>
    <phoneticPr fontId="35" type="noConversion"/>
  </si>
  <si>
    <t>■ 使用開始</t>
    <rPh sb="2" eb="4">
      <t>ｼﾖｳ</t>
    </rPh>
    <rPh sb="4" eb="6">
      <t>ｶｲｼ</t>
    </rPh>
    <phoneticPr fontId="35" type="noConversion"/>
  </si>
  <si>
    <t>■ 専用面積</t>
    <rPh sb="2" eb="4">
      <t>ｾﾝﾖｳ</t>
    </rPh>
    <rPh sb="4" eb="6">
      <t>ﾒﾝｾｷ</t>
    </rPh>
    <phoneticPr fontId="35" type="noConversion"/>
  </si>
  <si>
    <t>■ 専用部の階</t>
    <rPh sb="2" eb="4">
      <t>ｾﾝﾖｳ</t>
    </rPh>
    <rPh sb="4" eb="5">
      <t>ﾌﾞ</t>
    </rPh>
    <rPh sb="6" eb="7">
      <t>ｶｲ</t>
    </rPh>
    <phoneticPr fontId="35" type="noConversion"/>
  </si>
  <si>
    <r>
      <t>1-2</t>
    </r>
    <r>
      <rPr>
        <b/>
        <sz val="12"/>
        <color indexed="9"/>
        <rFont val="ＭＳ Ｐゴシック"/>
        <family val="3"/>
        <charset val="128"/>
      </rPr>
      <t>　評価対象概要</t>
    </r>
    <rPh sb="4" eb="6">
      <t>ヒョウカ</t>
    </rPh>
    <rPh sb="6" eb="8">
      <t>タイショウ</t>
    </rPh>
    <rPh sb="8" eb="10">
      <t>ガイヨウ</t>
    </rPh>
    <phoneticPr fontId="22"/>
  </si>
  <si>
    <t>評価対象名称</t>
    <rPh sb="0" eb="2">
      <t>ヒョウカ</t>
    </rPh>
    <rPh sb="2" eb="4">
      <t>タイショウ</t>
    </rPh>
    <rPh sb="4" eb="6">
      <t>メイショウ</t>
    </rPh>
    <phoneticPr fontId="22"/>
  </si>
  <si>
    <t>評価対象用途</t>
    <rPh sb="0" eb="2">
      <t>ﾋｮｳｶ</t>
    </rPh>
    <rPh sb="2" eb="4">
      <t>ﾀｲｼｮｳ</t>
    </rPh>
    <rPh sb="4" eb="6">
      <t>ﾖｳﾄ</t>
    </rPh>
    <phoneticPr fontId="35" type="noConversion"/>
  </si>
  <si>
    <t>使用開始</t>
    <rPh sb="0" eb="2">
      <t>シヨウ</t>
    </rPh>
    <rPh sb="2" eb="4">
      <t>カイシ</t>
    </rPh>
    <phoneticPr fontId="22"/>
  </si>
  <si>
    <t>専用面積</t>
    <rPh sb="0" eb="2">
      <t>センヨウ</t>
    </rPh>
    <rPh sb="2" eb="4">
      <t>メンセキ</t>
    </rPh>
    <phoneticPr fontId="22"/>
  </si>
  <si>
    <t>専用部の階</t>
    <rPh sb="0" eb="2">
      <t>センヨウ</t>
    </rPh>
    <rPh sb="2" eb="3">
      <t>ブ</t>
    </rPh>
    <rPh sb="4" eb="5">
      <t>カイ</t>
    </rPh>
    <phoneticPr fontId="22"/>
  </si>
  <si>
    <t>㎡</t>
    <phoneticPr fontId="35" type="noConversion"/>
  </si>
  <si>
    <r>
      <t>1-3</t>
    </r>
    <r>
      <rPr>
        <b/>
        <sz val="12"/>
        <color indexed="9"/>
        <rFont val="ＭＳ Ｐゴシック"/>
        <family val="3"/>
        <charset val="128"/>
      </rPr>
      <t>　外観</t>
    </r>
    <rPh sb="4" eb="6">
      <t>ガイカン</t>
    </rPh>
    <phoneticPr fontId="22"/>
  </si>
  <si>
    <t>豊かな室外環境</t>
    <phoneticPr fontId="22"/>
  </si>
  <si>
    <t>豊かな室外環境</t>
    <rPh sb="0" eb="1">
      <t>ﾕﾀ</t>
    </rPh>
    <rPh sb="3" eb="5">
      <t>ｼﾂｶﾞｲ</t>
    </rPh>
    <rPh sb="5" eb="7">
      <t>ｶﾝｷｮｳ</t>
    </rPh>
    <phoneticPr fontId="35" type="noConversion"/>
  </si>
  <si>
    <t>知的生産性向上の取組み</t>
    <rPh sb="0" eb="7">
      <t>チテキセイサンセイコウジョウ</t>
    </rPh>
    <rPh sb="8" eb="10">
      <t>トリクミ</t>
    </rPh>
    <phoneticPr fontId="22"/>
  </si>
  <si>
    <t>４．ｲﾝﾃﾘｱｽﾍﾟｰｽ</t>
    <phoneticPr fontId="22"/>
  </si>
  <si>
    <t>知的生産性向上の取組み</t>
    <rPh sb="0" eb="2">
      <t>チテキ</t>
    </rPh>
    <rPh sb="2" eb="5">
      <t>セイサンセイ</t>
    </rPh>
    <rPh sb="5" eb="7">
      <t>コウジョウ</t>
    </rPh>
    <rPh sb="8" eb="10">
      <t>トリクミ</t>
    </rPh>
    <phoneticPr fontId="22"/>
  </si>
  <si>
    <t>（天井高）</t>
    <rPh sb="1" eb="3">
      <t>テンジョウ</t>
    </rPh>
    <rPh sb="3" eb="4">
      <t>ダカ</t>
    </rPh>
    <phoneticPr fontId="22"/>
  </si>
  <si>
    <t>（窓の配置）</t>
    <rPh sb="1" eb="2">
      <t>マド</t>
    </rPh>
    <rPh sb="3" eb="5">
      <t>ハイチ</t>
    </rPh>
    <phoneticPr fontId="22"/>
  </si>
  <si>
    <t>広さ感・景観（天井高）</t>
    <rPh sb="7" eb="9">
      <t>テンジョウ</t>
    </rPh>
    <rPh sb="9" eb="10">
      <t>ダカ</t>
    </rPh>
    <phoneticPr fontId="22"/>
  </si>
  <si>
    <t>広さ感・景観（窓）</t>
    <rPh sb="7" eb="8">
      <t>マド</t>
    </rPh>
    <phoneticPr fontId="22"/>
  </si>
  <si>
    <t>1.2.2</t>
  </si>
  <si>
    <t>1.2.3</t>
  </si>
  <si>
    <t>1.2.4</t>
  </si>
  <si>
    <t>1.2.5</t>
  </si>
  <si>
    <t>豊かな室外環境</t>
    <rPh sb="0" eb="1">
      <t>ユタ</t>
    </rPh>
    <rPh sb="3" eb="5">
      <t>シツガイ</t>
    </rPh>
    <rPh sb="5" eb="7">
      <t>カンキョウ</t>
    </rPh>
    <phoneticPr fontId="22"/>
  </si>
  <si>
    <t>2.3.4</t>
    <phoneticPr fontId="22"/>
  </si>
  <si>
    <t>空調方式（新築）</t>
    <rPh sb="0" eb="2">
      <t>クウチョウ</t>
    </rPh>
    <rPh sb="2" eb="4">
      <t>ホウシキ</t>
    </rPh>
    <rPh sb="5" eb="7">
      <t>シンチク</t>
    </rPh>
    <phoneticPr fontId="22"/>
  </si>
  <si>
    <t>空調方式（既存）</t>
    <rPh sb="0" eb="2">
      <t>クウチョウ</t>
    </rPh>
    <rPh sb="2" eb="4">
      <t>ホウシキ</t>
    </rPh>
    <rPh sb="5" eb="7">
      <t>キゾン</t>
    </rPh>
    <phoneticPr fontId="22"/>
  </si>
  <si>
    <t>年間使用時間</t>
    <rPh sb="0" eb="2">
      <t>ネンカン</t>
    </rPh>
    <rPh sb="2" eb="4">
      <t>シヨウ</t>
    </rPh>
    <rPh sb="4" eb="6">
      <t>ジカン</t>
    </rPh>
    <phoneticPr fontId="22"/>
  </si>
  <si>
    <t>日平均使用時間</t>
    <rPh sb="0" eb="1">
      <t>ニチ</t>
    </rPh>
    <rPh sb="1" eb="3">
      <t>ヘイキン</t>
    </rPh>
    <rPh sb="3" eb="5">
      <t>シヨウ</t>
    </rPh>
    <rPh sb="5" eb="7">
      <t>ジカン</t>
    </rPh>
    <phoneticPr fontId="22"/>
  </si>
  <si>
    <t>201●年●月</t>
    <rPh sb="4" eb="5">
      <t>ネン</t>
    </rPh>
    <rPh sb="6" eb="7">
      <t>ガツ</t>
    </rPh>
    <phoneticPr fontId="22"/>
  </si>
  <si>
    <t>201●年●月●日</t>
    <rPh sb="4" eb="5">
      <t>ネン</t>
    </rPh>
    <rPh sb="6" eb="7">
      <t>ガツ</t>
    </rPh>
    <rPh sb="8" eb="9">
      <t>ニチ</t>
    </rPh>
    <phoneticPr fontId="22"/>
  </si>
  <si>
    <t>化学汚染物質</t>
    <phoneticPr fontId="22"/>
  </si>
  <si>
    <t>化学汚染物質</t>
    <phoneticPr fontId="22"/>
  </si>
  <si>
    <t>ホテル</t>
    <phoneticPr fontId="22"/>
  </si>
  <si>
    <t>病院o</t>
    <phoneticPr fontId="22"/>
  </si>
  <si>
    <t>ホテルo</t>
    <phoneticPr fontId="22"/>
  </si>
  <si>
    <t>集合住宅o</t>
    <phoneticPr fontId="22"/>
  </si>
  <si>
    <t>ホテル</t>
    <phoneticPr fontId="22"/>
  </si>
  <si>
    <t>複数用途建物評価</t>
    <rPh sb="0" eb="2">
      <t>フクスウ</t>
    </rPh>
    <rPh sb="2" eb="4">
      <t>ヨウト</t>
    </rPh>
    <rPh sb="4" eb="6">
      <t>タテモノ</t>
    </rPh>
    <rPh sb="6" eb="8">
      <t>ヒョウカ</t>
    </rPh>
    <phoneticPr fontId="22"/>
  </si>
  <si>
    <t>重み係数（複数用途建物）</t>
    <rPh sb="0" eb="1">
      <t>オモ</t>
    </rPh>
    <rPh sb="2" eb="4">
      <t>ケイスウ</t>
    </rPh>
    <rPh sb="5" eb="7">
      <t>フクスウ</t>
    </rPh>
    <rPh sb="7" eb="9">
      <t>ヨウト</t>
    </rPh>
    <rPh sb="9" eb="11">
      <t>タテモノ</t>
    </rPh>
    <phoneticPr fontId="22"/>
  </si>
  <si>
    <t>評　価　ソ　フ　ト</t>
    <rPh sb="0" eb="1">
      <t>ヒョウ</t>
    </rPh>
    <rPh sb="2" eb="3">
      <t>アタイ</t>
    </rPh>
    <phoneticPr fontId="22"/>
  </si>
  <si>
    <t>複　数　用　途　建　物　評　価　ソ　フ　ト</t>
    <rPh sb="0" eb="1">
      <t>フク</t>
    </rPh>
    <rPh sb="2" eb="3">
      <t>カズ</t>
    </rPh>
    <rPh sb="4" eb="5">
      <t>ヨウ</t>
    </rPh>
    <rPh sb="6" eb="7">
      <t>ト</t>
    </rPh>
    <rPh sb="8" eb="9">
      <t>ケン</t>
    </rPh>
    <rPh sb="10" eb="11">
      <t>モノ</t>
    </rPh>
    <rPh sb="12" eb="13">
      <t>ヒョウ</t>
    </rPh>
    <rPh sb="14" eb="15">
      <t>アタイ</t>
    </rPh>
    <phoneticPr fontId="22"/>
  </si>
  <si>
    <t>CASBEE-建築(新築)2016年版</t>
  </si>
  <si>
    <t>○○ビル</t>
  </si>
  <si>
    <t>用途別スコア</t>
    <rPh sb="0" eb="2">
      <t>ヨウト</t>
    </rPh>
    <rPh sb="2" eb="3">
      <t>ベツ</t>
    </rPh>
    <phoneticPr fontId="22"/>
  </si>
  <si>
    <t>-</t>
    <phoneticPr fontId="22"/>
  </si>
  <si>
    <t>-</t>
    <phoneticPr fontId="22"/>
  </si>
  <si>
    <t>-</t>
    <phoneticPr fontId="22"/>
  </si>
  <si>
    <t>複数用途建物用スコアシート</t>
    <phoneticPr fontId="22"/>
  </si>
  <si>
    <t>※「対象外」を選択の場合は、「0（ゼロ）」を入力</t>
    <rPh sb="2" eb="5">
      <t>タイショウガイ</t>
    </rPh>
    <rPh sb="7" eb="9">
      <t>センタク</t>
    </rPh>
    <rPh sb="10" eb="12">
      <t>バアイ</t>
    </rPh>
    <rPh sb="22" eb="24">
      <t>ニュウリョク</t>
    </rPh>
    <phoneticPr fontId="22"/>
  </si>
  <si>
    <t>coCASBEE-BD_NC_2016(v1.0)</t>
    <phoneticPr fontId="22"/>
  </si>
</sst>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76" formatCode="0.0_ "/>
    <numFmt numFmtId="177" formatCode="0.00_ "/>
    <numFmt numFmtId="178" formatCode="0.00_);[Red]\(0.00\)"/>
    <numFmt numFmtId="179" formatCode="0;0;&quot;－&quot;"/>
    <numFmt numFmtId="180" formatCode="#,##0_ "/>
    <numFmt numFmtId="181" formatCode="0.0"/>
    <numFmt numFmtId="182" formatCode="0.0;0.0;&quot;-&quot;\ "/>
    <numFmt numFmtId="183" formatCode="0.00;0.00;&quot;-&quot;\ "/>
    <numFmt numFmtId="184" formatCode="#,##0.0;[Red]\-#,##0.0"/>
    <numFmt numFmtId="185" formatCode="0.000_ "/>
    <numFmt numFmtId="186" formatCode="0.000_);[Red]\(0.000\)"/>
    <numFmt numFmtId="187" formatCode="0.00;0.00;&quot;-&quot;"/>
    <numFmt numFmtId="188" formatCode="0.0;_Ā"/>
    <numFmt numFmtId="189" formatCode="0.000;_Ā"/>
    <numFmt numFmtId="190" formatCode="0.0000"/>
    <numFmt numFmtId="191" formatCode="0.000"/>
    <numFmt numFmtId="192" formatCode="0.00;0.00;&quot;&quot;"/>
    <numFmt numFmtId="193" formatCode="0.000;0.000;&quot;&quot;"/>
  </numFmts>
  <fonts count="163">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0"/>
      <color indexed="18"/>
      <name val="Arial"/>
      <family val="2"/>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1"/>
      <color indexed="17"/>
      <name val="ＭＳ Ｐゴシック"/>
      <family val="3"/>
      <charset val="128"/>
    </font>
    <font>
      <sz val="6"/>
      <name val="ＭＳ Ｐゴシック"/>
      <family val="3"/>
      <charset val="128"/>
    </font>
    <font>
      <strike/>
      <sz val="11"/>
      <name val="ＭＳ Ｐゴシック"/>
      <family val="3"/>
      <charset val="128"/>
    </font>
    <font>
      <b/>
      <sz val="11"/>
      <name val="ＭＳ Ｐゴシック"/>
      <family val="3"/>
      <charset val="128"/>
    </font>
    <font>
      <b/>
      <sz val="20"/>
      <color indexed="9"/>
      <name val="ＭＳ Ｐゴシック"/>
      <family val="3"/>
      <charset val="128"/>
    </font>
    <font>
      <b/>
      <i/>
      <sz val="20"/>
      <color indexed="9"/>
      <name val="Times New Roman"/>
      <family val="1"/>
    </font>
    <font>
      <b/>
      <sz val="9"/>
      <name val="ＭＳ Ｐゴシック"/>
      <family val="3"/>
      <charset val="128"/>
    </font>
    <font>
      <b/>
      <sz val="10"/>
      <name val="Arial"/>
      <family val="2"/>
    </font>
    <font>
      <sz val="9"/>
      <name val="ＭＳ Ｐゴシック"/>
      <family val="3"/>
      <charset val="128"/>
    </font>
    <font>
      <sz val="9"/>
      <name val="Arial"/>
      <family val="2"/>
    </font>
    <font>
      <b/>
      <sz val="11"/>
      <color indexed="17"/>
      <name val="ＭＳ Ｐゴシック"/>
      <family val="3"/>
      <charset val="128"/>
    </font>
    <font>
      <b/>
      <sz val="10"/>
      <color indexed="9"/>
      <name val="ＭＳ Ｐゴシック"/>
      <family val="3"/>
      <charset val="128"/>
    </font>
    <font>
      <sz val="10"/>
      <color indexed="9"/>
      <name val="ＭＳ Ｐゴシック"/>
      <family val="3"/>
      <charset val="128"/>
    </font>
    <font>
      <sz val="10"/>
      <name val="ＭＳ Ｐゴシック"/>
      <family val="3"/>
      <charset val="128"/>
    </font>
    <font>
      <sz val="10"/>
      <name val="Arial"/>
      <family val="2"/>
    </font>
    <font>
      <sz val="10"/>
      <color indexed="53"/>
      <name val="ＭＳ Ｐゴシック"/>
      <family val="3"/>
      <charset val="128"/>
    </font>
    <font>
      <b/>
      <sz val="9"/>
      <name val="Arial"/>
      <family val="2"/>
    </font>
    <font>
      <sz val="8"/>
      <name val="ＭＳ Ｐゴシック"/>
      <family val="3"/>
      <charset val="128"/>
    </font>
    <font>
      <b/>
      <sz val="8"/>
      <color indexed="10"/>
      <name val="ＭＳ Ｐゴシック"/>
      <family val="3"/>
      <charset val="128"/>
    </font>
    <font>
      <sz val="10"/>
      <color indexed="10"/>
      <name val="ＭＳ Ｐゴシック"/>
      <family val="3"/>
      <charset val="128"/>
    </font>
    <font>
      <sz val="9"/>
      <color indexed="20"/>
      <name val="ＭＳ Ｐゴシック"/>
      <family val="3"/>
      <charset val="128"/>
    </font>
    <font>
      <sz val="10"/>
      <color indexed="18"/>
      <name val="ＭＳ Ｐゴシック"/>
      <family val="3"/>
      <charset val="128"/>
    </font>
    <font>
      <sz val="10"/>
      <color indexed="21"/>
      <name val="ＭＳ Ｐゴシック"/>
      <family val="3"/>
      <charset val="128"/>
    </font>
    <font>
      <b/>
      <sz val="12"/>
      <name val="ＭＳ Ｐゴシック"/>
      <family val="3"/>
      <charset val="128"/>
    </font>
    <font>
      <sz val="12"/>
      <name val="Arial"/>
      <family val="2"/>
    </font>
    <font>
      <b/>
      <sz val="18"/>
      <name val="Arial"/>
      <family val="2"/>
    </font>
    <font>
      <b/>
      <sz val="12"/>
      <name val="Arial"/>
      <family val="2"/>
    </font>
    <font>
      <sz val="11"/>
      <name val="Arial"/>
      <family val="2"/>
    </font>
    <font>
      <sz val="12"/>
      <color indexed="10"/>
      <name val="Arial"/>
      <family val="2"/>
    </font>
    <font>
      <b/>
      <i/>
      <sz val="9"/>
      <name val="ＭＳ Ｐ明朝"/>
      <family val="1"/>
      <charset val="128"/>
    </font>
    <font>
      <sz val="9"/>
      <color indexed="17"/>
      <name val="Arial"/>
      <family val="2"/>
    </font>
    <font>
      <sz val="9"/>
      <color indexed="10"/>
      <name val="Arial"/>
      <family val="2"/>
    </font>
    <font>
      <b/>
      <sz val="9"/>
      <color indexed="17"/>
      <name val="Arial"/>
      <family val="2"/>
    </font>
    <font>
      <b/>
      <sz val="9"/>
      <color indexed="17"/>
      <name val="ＭＳ Ｐゴシック"/>
      <family val="3"/>
      <charset val="128"/>
    </font>
    <font>
      <sz val="11"/>
      <color indexed="10"/>
      <name val="Arial"/>
      <family val="2"/>
    </font>
    <font>
      <b/>
      <i/>
      <sz val="9"/>
      <name val="Times New Roman"/>
      <family val="1"/>
    </font>
    <font>
      <b/>
      <i/>
      <sz val="9"/>
      <name val="Arial"/>
      <family val="2"/>
    </font>
    <font>
      <sz val="8"/>
      <color indexed="17"/>
      <name val="Arial"/>
      <family val="2"/>
    </font>
    <font>
      <b/>
      <sz val="8"/>
      <color indexed="17"/>
      <name val="Arial"/>
      <family val="2"/>
    </font>
    <font>
      <b/>
      <i/>
      <sz val="26"/>
      <color indexed="17"/>
      <name val="Arial"/>
      <family val="2"/>
    </font>
    <font>
      <b/>
      <i/>
      <sz val="8"/>
      <color indexed="17"/>
      <name val="Arial"/>
      <family val="2"/>
    </font>
    <font>
      <b/>
      <sz val="12"/>
      <color indexed="9"/>
      <name val="ＭＳ Ｐゴシック"/>
      <family val="3"/>
      <charset val="128"/>
    </font>
    <font>
      <b/>
      <sz val="12"/>
      <color indexed="9"/>
      <name val="Arial"/>
      <family val="2"/>
    </font>
    <font>
      <b/>
      <sz val="6"/>
      <color indexed="9"/>
      <name val="ＭＳ Ｐゴシック"/>
      <family val="3"/>
      <charset val="128"/>
    </font>
    <font>
      <b/>
      <sz val="11"/>
      <name val="Arial"/>
      <family val="2"/>
    </font>
    <font>
      <sz val="8"/>
      <name val="Arial"/>
      <family val="2"/>
    </font>
    <font>
      <sz val="11"/>
      <color indexed="63"/>
      <name val="Arial"/>
      <family val="2"/>
    </font>
    <font>
      <i/>
      <sz val="10"/>
      <name val="ＭＳ Ｐゴシック"/>
      <family val="3"/>
      <charset val="128"/>
    </font>
    <font>
      <sz val="10"/>
      <color indexed="10"/>
      <name val="Arial"/>
      <family val="2"/>
    </font>
    <font>
      <sz val="10"/>
      <color indexed="22"/>
      <name val="ＭＳ Ｐゴシック"/>
      <family val="3"/>
      <charset val="128"/>
    </font>
    <font>
      <b/>
      <sz val="14"/>
      <name val="Arial"/>
      <family val="2"/>
    </font>
    <font>
      <sz val="10"/>
      <color indexed="55"/>
      <name val="ＭＳ Ｐゴシック"/>
      <family val="3"/>
      <charset val="128"/>
    </font>
    <font>
      <sz val="11"/>
      <color indexed="55"/>
      <name val="Arial"/>
      <family val="2"/>
    </font>
    <font>
      <sz val="11"/>
      <color indexed="22"/>
      <name val="Arial"/>
      <family val="2"/>
    </font>
    <font>
      <b/>
      <sz val="8"/>
      <color indexed="22"/>
      <name val="Arial"/>
      <family val="2"/>
    </font>
    <font>
      <i/>
      <sz val="10"/>
      <color indexed="22"/>
      <name val="ＭＳ Ｐゴシック"/>
      <family val="3"/>
      <charset val="128"/>
    </font>
    <font>
      <sz val="8"/>
      <color indexed="22"/>
      <name val="Arial"/>
      <family val="2"/>
    </font>
    <font>
      <sz val="12"/>
      <color indexed="9"/>
      <name val="Arial"/>
      <family val="2"/>
    </font>
    <font>
      <sz val="14"/>
      <color indexed="9"/>
      <name val="Arial"/>
      <family val="2"/>
    </font>
    <font>
      <sz val="11"/>
      <color indexed="9"/>
      <name val="Arial"/>
      <family val="2"/>
    </font>
    <font>
      <b/>
      <sz val="11"/>
      <color indexed="10"/>
      <name val="Arial"/>
      <family val="2"/>
    </font>
    <font>
      <sz val="9"/>
      <color indexed="8"/>
      <name val="ＭＳ Ｐゴシック"/>
      <family val="3"/>
      <charset val="128"/>
    </font>
    <font>
      <sz val="10"/>
      <color indexed="9"/>
      <name val="Arial"/>
      <family val="2"/>
    </font>
    <font>
      <sz val="8"/>
      <color indexed="9"/>
      <name val="ＭＳ Ｐゴシック"/>
      <family val="3"/>
      <charset val="128"/>
    </font>
    <font>
      <b/>
      <sz val="11"/>
      <color indexed="26"/>
      <name val="ＭＳ Ｐゴシック"/>
      <family val="3"/>
      <charset val="128"/>
    </font>
    <font>
      <b/>
      <sz val="11"/>
      <color indexed="26"/>
      <name val="Arial"/>
      <family val="2"/>
    </font>
    <font>
      <b/>
      <i/>
      <sz val="10"/>
      <color indexed="9"/>
      <name val="ＭＳ Ｐゴシック"/>
      <family val="3"/>
      <charset val="128"/>
    </font>
    <font>
      <b/>
      <i/>
      <sz val="9"/>
      <color indexed="9"/>
      <name val="ＭＳ Ｐゴシック"/>
      <family val="3"/>
      <charset val="128"/>
    </font>
    <font>
      <b/>
      <i/>
      <sz val="14"/>
      <color indexed="9"/>
      <name val="ＭＳ Ｐゴシック"/>
      <family val="3"/>
      <charset val="128"/>
    </font>
    <font>
      <b/>
      <i/>
      <sz val="14"/>
      <color indexed="9"/>
      <name val="Arial"/>
      <family val="2"/>
    </font>
    <font>
      <b/>
      <i/>
      <sz val="9"/>
      <name val="ＭＳ Ｐゴシック"/>
      <family val="3"/>
      <charset val="128"/>
    </font>
    <font>
      <b/>
      <i/>
      <sz val="10"/>
      <name val="Arial"/>
      <family val="2"/>
    </font>
    <font>
      <b/>
      <i/>
      <sz val="11"/>
      <name val="ＭＳ Ｐゴシック"/>
      <family val="3"/>
      <charset val="128"/>
    </font>
    <font>
      <i/>
      <sz val="11"/>
      <name val="Arial"/>
      <family val="2"/>
    </font>
    <font>
      <b/>
      <sz val="11"/>
      <color indexed="42"/>
      <name val="ＭＳ Ｐゴシック"/>
      <family val="3"/>
      <charset val="128"/>
    </font>
    <font>
      <b/>
      <sz val="11"/>
      <color indexed="42"/>
      <name val="Arial"/>
      <family val="2"/>
    </font>
    <font>
      <i/>
      <sz val="8"/>
      <name val="Arial"/>
      <family val="2"/>
    </font>
    <font>
      <sz val="8"/>
      <color indexed="9"/>
      <name val="Arial"/>
      <family val="2"/>
    </font>
    <font>
      <b/>
      <sz val="10"/>
      <color indexed="9"/>
      <name val="Arial"/>
      <family val="2"/>
    </font>
    <font>
      <b/>
      <sz val="11"/>
      <color indexed="9"/>
      <name val="Arial"/>
      <family val="2"/>
    </font>
    <font>
      <vertAlign val="subscript"/>
      <sz val="10"/>
      <name val="Arial"/>
      <family val="2"/>
    </font>
    <font>
      <vertAlign val="superscript"/>
      <sz val="10"/>
      <name val="Arial"/>
      <family val="2"/>
    </font>
    <font>
      <b/>
      <sz val="8"/>
      <color indexed="9"/>
      <name val="Arial"/>
      <family val="2"/>
    </font>
    <font>
      <b/>
      <sz val="8"/>
      <name val="ＭＳ Ｐゴシック"/>
      <family val="3"/>
      <charset val="128"/>
    </font>
    <font>
      <b/>
      <i/>
      <sz val="8"/>
      <name val="Arial"/>
      <family val="2"/>
    </font>
    <font>
      <sz val="8"/>
      <color indexed="23"/>
      <name val="Arial"/>
      <family val="2"/>
    </font>
    <font>
      <sz val="8"/>
      <color indexed="10"/>
      <name val="Arial"/>
      <family val="2"/>
    </font>
    <font>
      <sz val="8"/>
      <color indexed="10"/>
      <name val="ＭＳ Ｐゴシック"/>
      <family val="3"/>
      <charset val="128"/>
    </font>
    <font>
      <b/>
      <sz val="8"/>
      <name val="Arial"/>
      <family val="2"/>
    </font>
    <font>
      <sz val="6"/>
      <color indexed="23"/>
      <name val="Arial"/>
      <family val="2"/>
    </font>
    <font>
      <sz val="6"/>
      <name val="Arial"/>
      <family val="2"/>
    </font>
    <font>
      <b/>
      <sz val="14"/>
      <color indexed="9"/>
      <name val="ＭＳ Ｐゴシック"/>
      <family val="3"/>
      <charset val="128"/>
    </font>
    <font>
      <sz val="9"/>
      <color indexed="9"/>
      <name val="ＭＳ Ｐゴシック"/>
      <family val="3"/>
      <charset val="128"/>
    </font>
    <font>
      <b/>
      <sz val="8"/>
      <color indexed="9"/>
      <name val="ＭＳ Ｐゴシック"/>
      <family val="3"/>
      <charset val="128"/>
    </font>
    <font>
      <sz val="9"/>
      <color indexed="17"/>
      <name val="ＭＳ Ｐゴシック"/>
      <family val="3"/>
      <charset val="128"/>
    </font>
    <font>
      <b/>
      <sz val="8"/>
      <color indexed="17"/>
      <name val="ＭＳ Ｐゴシック"/>
      <family val="3"/>
      <charset val="128"/>
    </font>
    <font>
      <i/>
      <sz val="11"/>
      <name val="ＭＳ Ｐゴシック"/>
      <family val="3"/>
      <charset val="128"/>
    </font>
    <font>
      <i/>
      <sz val="9"/>
      <color indexed="8"/>
      <name val="ＭＳ Ｐゴシック"/>
      <family val="3"/>
      <charset val="128"/>
    </font>
    <font>
      <i/>
      <sz val="9"/>
      <name val="ＭＳ Ｐゴシック"/>
      <family val="3"/>
      <charset val="128"/>
    </font>
    <font>
      <b/>
      <sz val="9"/>
      <color indexed="9"/>
      <name val="ＭＳ Ｐゴシック"/>
      <family val="3"/>
      <charset val="128"/>
    </font>
    <font>
      <b/>
      <sz val="9"/>
      <color indexed="8"/>
      <name val="ＭＳ Ｐゴシック"/>
      <family val="3"/>
      <charset val="128"/>
    </font>
    <font>
      <b/>
      <sz val="10"/>
      <name val="ＭＳ Ｐゴシック"/>
      <family val="3"/>
      <charset val="128"/>
    </font>
    <font>
      <b/>
      <sz val="10"/>
      <color indexed="17"/>
      <name val="ＭＳ Ｐゴシック"/>
      <family val="3"/>
      <charset val="128"/>
    </font>
    <font>
      <b/>
      <sz val="10"/>
      <color indexed="18"/>
      <name val="Arial"/>
      <family val="2"/>
    </font>
    <font>
      <b/>
      <sz val="10"/>
      <color indexed="10"/>
      <name val="ＭＳ Ｐゴシック"/>
      <family val="3"/>
      <charset val="128"/>
    </font>
    <font>
      <b/>
      <sz val="10"/>
      <color indexed="10"/>
      <name val="Arial"/>
      <family val="2"/>
    </font>
    <font>
      <vertAlign val="subscript"/>
      <sz val="10"/>
      <name val="ＭＳ Ｐゴシック"/>
      <family val="3"/>
      <charset val="128"/>
    </font>
    <font>
      <b/>
      <strike/>
      <sz val="10"/>
      <color indexed="18"/>
      <name val="Arial"/>
      <family val="2"/>
    </font>
    <font>
      <strike/>
      <sz val="10"/>
      <name val="ＭＳ Ｐゴシック"/>
      <family val="3"/>
      <charset val="128"/>
    </font>
    <font>
      <b/>
      <strike/>
      <sz val="10"/>
      <name val="ＭＳ Ｐゴシック"/>
      <family val="3"/>
      <charset val="128"/>
    </font>
    <font>
      <b/>
      <strike/>
      <sz val="9"/>
      <color indexed="8"/>
      <name val="ＭＳ Ｐゴシック"/>
      <family val="3"/>
      <charset val="128"/>
    </font>
    <font>
      <strike/>
      <sz val="9"/>
      <name val="ＭＳ Ｐゴシック"/>
      <family val="3"/>
      <charset val="128"/>
    </font>
    <font>
      <b/>
      <strike/>
      <sz val="8"/>
      <color indexed="17"/>
      <name val="ＭＳ Ｐゴシック"/>
      <family val="3"/>
      <charset val="128"/>
    </font>
    <font>
      <b/>
      <strike/>
      <sz val="11"/>
      <name val="ＭＳ Ｐゴシック"/>
      <family val="3"/>
      <charset val="128"/>
    </font>
    <font>
      <b/>
      <sz val="10"/>
      <color indexed="18"/>
      <name val="ＭＳ Ｐゴシック"/>
      <family val="3"/>
      <charset val="128"/>
    </font>
    <font>
      <b/>
      <sz val="16"/>
      <name val="ＭＳ Ｐゴシック"/>
      <family val="3"/>
      <charset val="128"/>
    </font>
    <font>
      <b/>
      <sz val="14"/>
      <name val="ＭＳ Ｐゴシック"/>
      <family val="3"/>
      <charset val="128"/>
    </font>
    <font>
      <sz val="14"/>
      <name val="ＭＳ Ｐゴシック"/>
      <family val="3"/>
      <charset val="128"/>
    </font>
    <font>
      <sz val="10"/>
      <color indexed="8"/>
      <name val="ＭＳ Ｐゴシック"/>
      <family val="3"/>
      <charset val="128"/>
    </font>
    <font>
      <sz val="9"/>
      <color indexed="81"/>
      <name val="ＭＳ Ｐゴシック"/>
      <family val="3"/>
      <charset val="128"/>
    </font>
    <font>
      <b/>
      <sz val="10"/>
      <color indexed="8"/>
      <name val="ＭＳ Ｐゴシック"/>
      <family val="3"/>
      <charset val="128"/>
    </font>
    <font>
      <sz val="10"/>
      <color rgb="FFFF0000"/>
      <name val="ＭＳ Ｐゴシック"/>
      <family val="3"/>
      <charset val="128"/>
    </font>
    <font>
      <sz val="9"/>
      <color rgb="FFFF0000"/>
      <name val="ＭＳ Ｐゴシック"/>
      <family val="3"/>
      <charset val="128"/>
    </font>
    <font>
      <sz val="10"/>
      <color rgb="FF008000"/>
      <name val="ＭＳ Ｐゴシック"/>
      <family val="3"/>
      <charset val="128"/>
    </font>
    <font>
      <b/>
      <sz val="10"/>
      <color rgb="FF008000"/>
      <name val="ＭＳ Ｐゴシック"/>
      <family val="3"/>
      <charset val="128"/>
    </font>
    <font>
      <b/>
      <sz val="11"/>
      <color rgb="FF008000"/>
      <name val="ＭＳ Ｐゴシック"/>
      <family val="3"/>
      <charset val="128"/>
    </font>
    <font>
      <b/>
      <sz val="10"/>
      <color rgb="FF008000"/>
      <name val="Arial"/>
      <family val="2"/>
    </font>
    <font>
      <sz val="10"/>
      <color theme="9" tint="-0.499984740745262"/>
      <name val="ＭＳ Ｐゴシック"/>
      <family val="3"/>
      <charset val="128"/>
    </font>
    <font>
      <sz val="11"/>
      <color theme="9" tint="-0.499984740745262"/>
      <name val="ＭＳ Ｐゴシック"/>
      <family val="3"/>
      <charset val="128"/>
    </font>
    <font>
      <sz val="11"/>
      <name val="Arial Unicode MS"/>
      <family val="3"/>
      <charset val="128"/>
    </font>
    <font>
      <b/>
      <sz val="10"/>
      <color theme="2" tint="-0.499984740745262"/>
      <name val="ＭＳ Ｐゴシック"/>
      <family val="3"/>
      <charset val="128"/>
    </font>
    <font>
      <sz val="10"/>
      <color theme="2" tint="-0.499984740745262"/>
      <name val="ＭＳ Ｐゴシック"/>
      <family val="3"/>
      <charset val="128"/>
    </font>
    <font>
      <b/>
      <sz val="10"/>
      <color rgb="FFFF0000"/>
      <name val="Arial"/>
      <family val="2"/>
    </font>
    <font>
      <b/>
      <sz val="10"/>
      <color rgb="FFFF0000"/>
      <name val="ＭＳ Ｐゴシック"/>
      <family val="3"/>
      <charset val="128"/>
    </font>
    <font>
      <b/>
      <sz val="11"/>
      <color rgb="FFFF0000"/>
      <name val="ＭＳ Ｐゴシック"/>
      <family val="3"/>
      <charset val="128"/>
    </font>
    <font>
      <sz val="10"/>
      <color theme="8" tint="-0.499984740745262"/>
      <name val="ＭＳ Ｐゴシック"/>
      <family val="3"/>
      <charset val="128"/>
    </font>
    <font>
      <b/>
      <sz val="10"/>
      <color theme="5"/>
      <name val="ＭＳ Ｐゴシック"/>
      <family val="3"/>
      <charset val="128"/>
    </font>
    <font>
      <sz val="10"/>
      <color theme="5"/>
      <name val="ＭＳ Ｐゴシック"/>
      <family val="3"/>
      <charset val="128"/>
    </font>
    <font>
      <b/>
      <sz val="11"/>
      <color theme="5"/>
      <name val="ＭＳ Ｐゴシック"/>
      <family val="3"/>
      <charset val="128"/>
    </font>
    <font>
      <b/>
      <sz val="14"/>
      <color rgb="FF00B0F0"/>
      <name val="ＭＳ Ｐゴシック"/>
      <family val="3"/>
      <charset val="128"/>
    </font>
    <font>
      <sz val="11"/>
      <color rgb="FFFF0000"/>
      <name val="ＭＳ Ｐゴシック"/>
      <family val="3"/>
      <charset val="128"/>
    </font>
    <font>
      <sz val="9"/>
      <color theme="0"/>
      <name val="ＭＳ Ｐゴシック"/>
      <family val="3"/>
      <charset val="128"/>
    </font>
  </fonts>
  <fills count="5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46"/>
        <bgColor indexed="64"/>
      </patternFill>
    </fill>
    <fill>
      <patternFill patternType="solid">
        <fgColor indexed="26"/>
        <bgColor indexed="64"/>
      </patternFill>
    </fill>
    <fill>
      <patternFill patternType="solid">
        <fgColor indexed="17"/>
        <bgColor indexed="64"/>
      </patternFill>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indexed="40"/>
        <bgColor indexed="64"/>
      </patternFill>
    </fill>
    <fill>
      <patternFill patternType="solid">
        <fgColor indexed="23"/>
        <bgColor indexed="64"/>
      </patternFill>
    </fill>
    <fill>
      <patternFill patternType="solid">
        <fgColor indexed="15"/>
        <bgColor indexed="64"/>
      </patternFill>
    </fill>
    <fill>
      <patternFill patternType="solid">
        <fgColor indexed="55"/>
        <bgColor indexed="64"/>
      </patternFill>
    </fill>
    <fill>
      <patternFill patternType="solid">
        <fgColor indexed="63"/>
        <bgColor indexed="9"/>
      </patternFill>
    </fill>
    <fill>
      <patternFill patternType="solid">
        <fgColor indexed="63"/>
        <bgColor indexed="64"/>
      </patternFill>
    </fill>
    <fill>
      <patternFill patternType="solid">
        <fgColor indexed="65"/>
        <bgColor indexed="64"/>
      </patternFill>
    </fill>
    <fill>
      <patternFill patternType="lightTrellis">
        <bgColor indexed="26"/>
      </patternFill>
    </fill>
    <fill>
      <patternFill patternType="solid">
        <fgColor indexed="14"/>
        <bgColor indexed="64"/>
      </patternFill>
    </fill>
    <fill>
      <patternFill patternType="solid">
        <fgColor indexed="10"/>
        <bgColor indexed="64"/>
      </patternFill>
    </fill>
    <fill>
      <patternFill patternType="solid">
        <fgColor indexed="45"/>
        <bgColor indexed="64"/>
      </patternFill>
    </fill>
    <fill>
      <patternFill patternType="solid">
        <fgColor rgb="FFFFFF00"/>
        <bgColor indexed="64"/>
      </patternFill>
    </fill>
    <fill>
      <patternFill patternType="solid">
        <fgColor rgb="FFFFFFCC"/>
        <bgColor rgb="FF000000"/>
      </patternFill>
    </fill>
    <fill>
      <patternFill patternType="solid">
        <fgColor rgb="FFFFFF00"/>
        <bgColor rgb="FF000000"/>
      </patternFill>
    </fill>
    <fill>
      <patternFill patternType="lightTrellis">
        <fgColor rgb="FF000000"/>
        <bgColor rgb="FFFFFFCC"/>
      </patternFill>
    </fill>
    <fill>
      <patternFill patternType="lightTrellis">
        <fgColor rgb="FF000000"/>
        <bgColor rgb="FFFFFF00"/>
      </patternFill>
    </fill>
    <fill>
      <patternFill patternType="solid">
        <fgColor theme="0"/>
        <bgColor indexed="64"/>
      </patternFill>
    </fill>
    <fill>
      <patternFill patternType="solid">
        <fgColor theme="9" tint="0.39997558519241921"/>
        <bgColor indexed="64"/>
      </patternFill>
    </fill>
    <fill>
      <patternFill patternType="solid">
        <fgColor theme="9" tint="0.39997558519241921"/>
        <bgColor rgb="FF000000"/>
      </patternFill>
    </fill>
    <fill>
      <patternFill patternType="lightTrellis">
        <fgColor theme="1"/>
      </patternFill>
    </fill>
  </fills>
  <borders count="13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right style="thin">
        <color indexed="64"/>
      </right>
      <top/>
      <bottom/>
      <diagonal/>
    </border>
    <border>
      <left style="medium">
        <color indexed="17"/>
      </left>
      <right/>
      <top style="medium">
        <color indexed="17"/>
      </top>
      <bottom/>
      <diagonal/>
    </border>
    <border>
      <left/>
      <right/>
      <top style="medium">
        <color indexed="17"/>
      </top>
      <bottom/>
      <diagonal/>
    </border>
    <border>
      <left/>
      <right style="medium">
        <color indexed="17"/>
      </right>
      <top style="medium">
        <color indexed="17"/>
      </top>
      <bottom/>
      <diagonal/>
    </border>
    <border>
      <left style="medium">
        <color indexed="17"/>
      </left>
      <right/>
      <top style="thin">
        <color indexed="57"/>
      </top>
      <bottom style="thin">
        <color indexed="57"/>
      </bottom>
      <diagonal/>
    </border>
    <border>
      <left/>
      <right/>
      <top style="thin">
        <color indexed="57"/>
      </top>
      <bottom/>
      <diagonal/>
    </border>
    <border>
      <left/>
      <right style="medium">
        <color indexed="17"/>
      </right>
      <top style="thin">
        <color indexed="57"/>
      </top>
      <bottom/>
      <diagonal/>
    </border>
    <border>
      <left style="medium">
        <color indexed="17"/>
      </left>
      <right/>
      <top/>
      <bottom/>
      <diagonal/>
    </border>
    <border>
      <left/>
      <right style="medium">
        <color indexed="17"/>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17"/>
      </right>
      <top style="thin">
        <color indexed="64"/>
      </top>
      <bottom style="thin">
        <color indexed="64"/>
      </bottom>
      <diagonal/>
    </border>
    <border>
      <left style="medium">
        <color indexed="17"/>
      </left>
      <right/>
      <top style="medium">
        <color indexed="17"/>
      </top>
      <bottom style="medium">
        <color indexed="17"/>
      </bottom>
      <diagonal/>
    </border>
    <border>
      <left style="medium">
        <color indexed="17"/>
      </left>
      <right/>
      <top/>
      <bottom style="medium">
        <color indexed="17"/>
      </bottom>
      <diagonal/>
    </border>
    <border>
      <left style="thin">
        <color indexed="64"/>
      </left>
      <right style="thin">
        <color indexed="64"/>
      </right>
      <top style="thin">
        <color indexed="64"/>
      </top>
      <bottom style="medium">
        <color indexed="17"/>
      </bottom>
      <diagonal/>
    </border>
    <border>
      <left/>
      <right/>
      <top/>
      <bottom style="medium">
        <color indexed="17"/>
      </bottom>
      <diagonal/>
    </border>
    <border>
      <left/>
      <right style="medium">
        <color indexed="17"/>
      </right>
      <top/>
      <bottom style="medium">
        <color indexed="17"/>
      </bottom>
      <diagonal/>
    </border>
    <border>
      <left style="medium">
        <color indexed="17"/>
      </left>
      <right/>
      <top style="medium">
        <color indexed="17"/>
      </top>
      <bottom style="thin">
        <color indexed="17"/>
      </bottom>
      <diagonal/>
    </border>
    <border>
      <left/>
      <right/>
      <top style="medium">
        <color indexed="17"/>
      </top>
      <bottom style="thin">
        <color indexed="17"/>
      </bottom>
      <diagonal/>
    </border>
    <border>
      <left/>
      <right style="medium">
        <color indexed="17"/>
      </right>
      <top style="medium">
        <color indexed="17"/>
      </top>
      <bottom style="thin">
        <color indexed="17"/>
      </bottom>
      <diagonal/>
    </border>
    <border>
      <left/>
      <right/>
      <top style="thin">
        <color indexed="17"/>
      </top>
      <bottom/>
      <diagonal/>
    </border>
    <border>
      <left/>
      <right/>
      <top style="medium">
        <color indexed="17"/>
      </top>
      <bottom style="medium">
        <color indexed="17"/>
      </bottom>
      <diagonal/>
    </border>
    <border>
      <left/>
      <right style="medium">
        <color indexed="17"/>
      </right>
      <top style="medium">
        <color indexed="17"/>
      </top>
      <bottom style="medium">
        <color indexed="17"/>
      </bottom>
      <diagonal/>
    </border>
    <border>
      <left style="medium">
        <color indexed="17"/>
      </left>
      <right style="medium">
        <color indexed="17"/>
      </right>
      <top/>
      <bottom style="medium">
        <color indexed="17"/>
      </bottom>
      <diagonal/>
    </border>
    <border>
      <left style="medium">
        <color indexed="17"/>
      </left>
      <right/>
      <top style="medium">
        <color indexed="17"/>
      </top>
      <bottom style="hair">
        <color indexed="64"/>
      </bottom>
      <diagonal/>
    </border>
    <border>
      <left/>
      <right/>
      <top style="medium">
        <color indexed="17"/>
      </top>
      <bottom style="hair">
        <color indexed="64"/>
      </bottom>
      <diagonal/>
    </border>
    <border>
      <left/>
      <right style="medium">
        <color indexed="17"/>
      </right>
      <top style="medium">
        <color indexed="17"/>
      </top>
      <bottom style="hair">
        <color indexed="64"/>
      </bottom>
      <diagonal/>
    </border>
    <border>
      <left style="medium">
        <color indexed="17"/>
      </left>
      <right style="medium">
        <color indexed="17"/>
      </right>
      <top style="medium">
        <color indexed="17"/>
      </top>
      <bottom/>
      <diagonal/>
    </border>
    <border>
      <left style="medium">
        <color indexed="17"/>
      </left>
      <right/>
      <top style="hair">
        <color indexed="64"/>
      </top>
      <bottom style="hair">
        <color indexed="64"/>
      </bottom>
      <diagonal/>
    </border>
    <border>
      <left/>
      <right style="medium">
        <color indexed="17"/>
      </right>
      <top style="hair">
        <color indexed="64"/>
      </top>
      <bottom style="hair">
        <color indexed="64"/>
      </bottom>
      <diagonal/>
    </border>
    <border>
      <left style="medium">
        <color indexed="17"/>
      </left>
      <right/>
      <top style="hair">
        <color indexed="64"/>
      </top>
      <bottom style="medium">
        <color indexed="17"/>
      </bottom>
      <diagonal/>
    </border>
    <border>
      <left/>
      <right/>
      <top style="hair">
        <color indexed="64"/>
      </top>
      <bottom style="medium">
        <color indexed="17"/>
      </bottom>
      <diagonal/>
    </border>
    <border>
      <left/>
      <right style="medium">
        <color indexed="17"/>
      </right>
      <top style="hair">
        <color indexed="64"/>
      </top>
      <bottom style="medium">
        <color indexed="17"/>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9"/>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bottom/>
      <diagonal/>
    </border>
    <border>
      <left style="medium">
        <color indexed="64"/>
      </left>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9"/>
      </left>
      <right/>
      <top style="medium">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top/>
      <bottom style="medium">
        <color indexed="23"/>
      </bottom>
      <diagonal/>
    </border>
    <border>
      <left/>
      <right/>
      <top style="medium">
        <color indexed="23"/>
      </top>
      <bottom style="medium">
        <color indexed="23"/>
      </bottom>
      <diagonal/>
    </border>
    <border>
      <left style="medium">
        <color indexed="64"/>
      </left>
      <right/>
      <top style="medium">
        <color indexed="23"/>
      </top>
      <bottom style="medium">
        <color indexed="23"/>
      </bottom>
      <diagonal/>
    </border>
    <border>
      <left style="medium">
        <color indexed="64"/>
      </left>
      <right style="medium">
        <color indexed="64"/>
      </right>
      <top style="medium">
        <color indexed="23"/>
      </top>
      <bottom style="medium">
        <color indexed="23"/>
      </bottom>
      <diagonal/>
    </border>
    <border>
      <left/>
      <right/>
      <top style="medium">
        <color indexed="23"/>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23"/>
      </bottom>
      <diagonal/>
    </border>
    <border>
      <left/>
      <right/>
      <top style="medium">
        <color indexed="64"/>
      </top>
      <bottom style="medium">
        <color indexed="23"/>
      </bottom>
      <diagonal/>
    </border>
    <border>
      <left style="medium">
        <color indexed="64"/>
      </left>
      <right style="medium">
        <color indexed="64"/>
      </right>
      <top style="medium">
        <color indexed="64"/>
      </top>
      <bottom style="medium">
        <color indexed="23"/>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23"/>
      </top>
      <bottom/>
      <diagonal/>
    </border>
    <border>
      <left style="thin">
        <color indexed="64"/>
      </left>
      <right style="dashed">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thin">
        <color indexed="64"/>
      </left>
      <right style="medium">
        <color indexed="64"/>
      </right>
      <top style="medium">
        <color indexed="23"/>
      </top>
      <bottom style="thin">
        <color indexed="64"/>
      </bottom>
      <diagonal/>
    </border>
    <border>
      <left style="medium">
        <color indexed="64"/>
      </left>
      <right style="medium">
        <color indexed="64"/>
      </right>
      <top style="medium">
        <color indexed="23"/>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23"/>
      </bottom>
      <diagonal/>
    </border>
    <border>
      <left style="thin">
        <color indexed="64"/>
      </left>
      <right style="medium">
        <color indexed="64"/>
      </right>
      <top style="medium">
        <color indexed="23"/>
      </top>
      <bottom style="medium">
        <color indexed="23"/>
      </bottom>
      <diagonal/>
    </border>
    <border>
      <left style="hair">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23"/>
      </top>
      <bottom style="thin">
        <color indexed="64"/>
      </bottom>
      <diagonal/>
    </border>
    <border>
      <left style="medium">
        <color indexed="64"/>
      </left>
      <right/>
      <top style="thin">
        <color indexed="64"/>
      </top>
      <bottom style="medium">
        <color indexed="64"/>
      </bottom>
      <diagonal/>
    </border>
  </borders>
  <cellStyleXfs count="46">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8" fillId="0" borderId="0" applyNumberFormat="0" applyFill="0" applyBorder="0" applyAlignment="0" applyProtection="0">
      <alignment vertical="top"/>
      <protection locked="0"/>
    </xf>
    <xf numFmtId="0" fontId="7"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7"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0" fillId="0" borderId="0"/>
    <xf numFmtId="0" fontId="21" fillId="4" borderId="0" applyNumberFormat="0" applyBorder="0" applyAlignment="0" applyProtection="0">
      <alignment vertical="center"/>
    </xf>
    <xf numFmtId="0" fontId="1" fillId="0" borderId="0">
      <alignment vertical="center"/>
    </xf>
  </cellStyleXfs>
  <cellXfs count="1252">
    <xf numFmtId="0" fontId="0" fillId="0" borderId="0" xfId="0">
      <alignment vertical="center"/>
    </xf>
    <xf numFmtId="0" fontId="0" fillId="0" borderId="10" xfId="0" applyBorder="1">
      <alignment vertical="center"/>
    </xf>
    <xf numFmtId="0" fontId="0" fillId="0" borderId="15" xfId="0" applyBorder="1">
      <alignment vertical="center"/>
    </xf>
    <xf numFmtId="0" fontId="7" fillId="26" borderId="0" xfId="0" applyFont="1" applyFill="1" applyProtection="1">
      <alignment vertical="center"/>
    </xf>
    <xf numFmtId="0" fontId="12" fillId="26" borderId="0" xfId="0" applyFont="1" applyFill="1" applyAlignment="1" applyProtection="1">
      <alignment vertical="center"/>
    </xf>
    <xf numFmtId="0" fontId="25" fillId="27" borderId="0" xfId="0" applyFont="1" applyFill="1" applyBorder="1" applyAlignment="1" applyProtection="1">
      <alignment horizontal="centerContinuous" vertical="center"/>
      <protection hidden="1"/>
    </xf>
    <xf numFmtId="0" fontId="26" fillId="27" borderId="0" xfId="0" applyFont="1" applyFill="1" applyBorder="1" applyAlignment="1" applyProtection="1">
      <alignment horizontal="centerContinuous" vertical="center"/>
      <protection hidden="1"/>
    </xf>
    <xf numFmtId="0" fontId="25" fillId="27" borderId="0" xfId="0" applyFont="1" applyFill="1" applyBorder="1" applyAlignment="1" applyProtection="1">
      <alignment horizontal="centerContinuous" vertical="top"/>
      <protection hidden="1"/>
    </xf>
    <xf numFmtId="0" fontId="0" fillId="26" borderId="0" xfId="0" applyFill="1" applyAlignment="1" applyProtection="1">
      <alignment vertical="center"/>
    </xf>
    <xf numFmtId="0" fontId="27" fillId="26" borderId="0" xfId="0" applyFont="1" applyFill="1" applyBorder="1" applyAlignment="1">
      <alignment horizontal="left" vertical="center"/>
    </xf>
    <xf numFmtId="0" fontId="28" fillId="26" borderId="0" xfId="0" applyFont="1" applyFill="1" applyBorder="1" applyAlignment="1" applyProtection="1">
      <alignment horizontal="left" vertical="center"/>
    </xf>
    <xf numFmtId="0" fontId="0" fillId="26" borderId="0" xfId="0" applyFill="1" applyAlignment="1" applyProtection="1">
      <alignment vertical="center"/>
      <protection hidden="1"/>
    </xf>
    <xf numFmtId="0" fontId="29" fillId="26" borderId="0" xfId="0" applyFont="1" applyFill="1" applyBorder="1" applyAlignment="1">
      <alignment horizontal="left" vertical="center"/>
    </xf>
    <xf numFmtId="0" fontId="30" fillId="26" borderId="0" xfId="0" applyFont="1" applyFill="1" applyBorder="1" applyAlignment="1">
      <alignment horizontal="left" vertical="center"/>
    </xf>
    <xf numFmtId="0" fontId="31" fillId="0" borderId="17" xfId="0" applyFont="1" applyBorder="1" applyAlignment="1" applyProtection="1">
      <alignment vertical="center"/>
      <protection hidden="1"/>
    </xf>
    <xf numFmtId="0" fontId="0" fillId="0" borderId="18" xfId="0" applyFill="1" applyBorder="1" applyAlignment="1" applyProtection="1">
      <alignment vertical="center"/>
      <protection hidden="1"/>
    </xf>
    <xf numFmtId="0" fontId="0" fillId="0" borderId="19" xfId="0" applyFill="1" applyBorder="1" applyAlignment="1" applyProtection="1">
      <alignment vertical="center"/>
      <protection hidden="1"/>
    </xf>
    <xf numFmtId="0" fontId="32" fillId="27" borderId="20" xfId="0" applyFont="1" applyFill="1" applyBorder="1" applyAlignment="1" applyProtection="1">
      <alignment vertical="center"/>
      <protection hidden="1"/>
    </xf>
    <xf numFmtId="0" fontId="33" fillId="27" borderId="21" xfId="0" applyFont="1" applyFill="1" applyBorder="1" applyAlignment="1" applyProtection="1">
      <alignment vertical="center"/>
      <protection hidden="1"/>
    </xf>
    <xf numFmtId="0" fontId="33" fillId="27" borderId="22" xfId="0" applyFont="1" applyFill="1" applyBorder="1" applyAlignment="1" applyProtection="1">
      <alignment vertical="center"/>
      <protection hidden="1"/>
    </xf>
    <xf numFmtId="0" fontId="32" fillId="27" borderId="23" xfId="0" applyFont="1" applyFill="1" applyBorder="1" applyAlignment="1" applyProtection="1">
      <alignment vertical="center"/>
      <protection hidden="1"/>
    </xf>
    <xf numFmtId="0" fontId="33" fillId="27" borderId="0" xfId="0" applyFont="1" applyFill="1" applyBorder="1" applyAlignment="1" applyProtection="1">
      <alignment vertical="center"/>
      <protection hidden="1"/>
    </xf>
    <xf numFmtId="0" fontId="33" fillId="27" borderId="24" xfId="0" applyFont="1" applyFill="1" applyBorder="1" applyAlignment="1" applyProtection="1">
      <alignment vertical="center"/>
      <protection hidden="1"/>
    </xf>
    <xf numFmtId="0" fontId="0" fillId="26" borderId="0" xfId="0" applyFill="1" applyProtection="1">
      <alignment vertical="center"/>
    </xf>
    <xf numFmtId="49" fontId="34" fillId="26" borderId="23" xfId="0" applyNumberFormat="1" applyFont="1" applyFill="1" applyBorder="1" applyAlignment="1" applyProtection="1">
      <protection hidden="1"/>
    </xf>
    <xf numFmtId="0" fontId="34" fillId="0" borderId="10" xfId="0" applyFont="1" applyFill="1" applyBorder="1" applyAlignment="1" applyProtection="1">
      <alignment horizontal="right" vertical="center"/>
      <protection locked="0"/>
    </xf>
    <xf numFmtId="178" fontId="7" fillId="26" borderId="0" xfId="0" applyNumberFormat="1" applyFont="1" applyFill="1" applyBorder="1" applyAlignment="1" applyProtection="1">
      <alignment horizontal="right" vertical="center"/>
    </xf>
    <xf numFmtId="178" fontId="7" fillId="26" borderId="24" xfId="0" applyNumberFormat="1" applyFont="1" applyFill="1" applyBorder="1" applyAlignment="1" applyProtection="1">
      <alignment horizontal="right" vertical="center"/>
    </xf>
    <xf numFmtId="0" fontId="34" fillId="26" borderId="23" xfId="0" applyFont="1" applyFill="1" applyBorder="1" applyAlignment="1" applyProtection="1">
      <protection hidden="1"/>
    </xf>
    <xf numFmtId="0" fontId="34" fillId="0" borderId="25" xfId="0" applyFont="1" applyFill="1" applyBorder="1" applyAlignment="1" applyProtection="1">
      <alignment horizontal="left" vertical="center"/>
      <protection locked="0"/>
    </xf>
    <xf numFmtId="0" fontId="34" fillId="28" borderId="26" xfId="0" applyFont="1" applyFill="1" applyBorder="1" applyAlignment="1" applyProtection="1">
      <alignment horizontal="left" vertical="center"/>
      <protection locked="0"/>
    </xf>
    <xf numFmtId="0" fontId="36" fillId="0" borderId="27" xfId="0" applyFont="1" applyFill="1" applyBorder="1" applyAlignment="1" applyProtection="1">
      <alignment horizontal="center" vertical="center"/>
      <protection locked="0"/>
    </xf>
    <xf numFmtId="55" fontId="34" fillId="0" borderId="10" xfId="0" applyNumberFormat="1" applyFont="1" applyFill="1" applyBorder="1" applyAlignment="1" applyProtection="1">
      <alignment horizontal="right" vertical="center"/>
      <protection locked="0"/>
    </xf>
    <xf numFmtId="178" fontId="34" fillId="0" borderId="10" xfId="34" applyNumberFormat="1" applyFont="1" applyFill="1" applyBorder="1" applyAlignment="1" applyProtection="1">
      <alignment horizontal="right" vertical="center"/>
      <protection locked="0"/>
    </xf>
    <xf numFmtId="0" fontId="29" fillId="26" borderId="0" xfId="0" applyFont="1" applyFill="1" applyBorder="1" applyAlignment="1" applyProtection="1">
      <alignment horizontal="left" vertical="center"/>
      <protection hidden="1"/>
    </xf>
    <xf numFmtId="40" fontId="7" fillId="26" borderId="10" xfId="34" applyNumberFormat="1" applyFont="1" applyFill="1" applyBorder="1" applyAlignment="1" applyProtection="1">
      <alignment horizontal="right" vertical="center"/>
    </xf>
    <xf numFmtId="0" fontId="34" fillId="26" borderId="23" xfId="0" applyFont="1" applyFill="1" applyBorder="1" applyAlignment="1" applyProtection="1">
      <alignment horizontal="left"/>
      <protection hidden="1"/>
    </xf>
    <xf numFmtId="180" fontId="34" fillId="0" borderId="10" xfId="0" applyNumberFormat="1" applyFont="1" applyFill="1" applyBorder="1" applyAlignment="1" applyProtection="1">
      <alignment horizontal="right" vertical="center"/>
      <protection locked="0"/>
    </xf>
    <xf numFmtId="0" fontId="34" fillId="26" borderId="0" xfId="0" applyFont="1" applyFill="1" applyBorder="1" applyAlignment="1" applyProtection="1">
      <protection hidden="1"/>
    </xf>
    <xf numFmtId="0" fontId="34" fillId="26" borderId="24" xfId="0" applyFont="1" applyFill="1" applyBorder="1" applyAlignment="1" applyProtection="1">
      <protection hidden="1"/>
    </xf>
    <xf numFmtId="0" fontId="0" fillId="26" borderId="0" xfId="0" applyFill="1" applyAlignment="1" applyProtection="1"/>
    <xf numFmtId="0" fontId="32" fillId="27" borderId="28" xfId="0" applyFont="1" applyFill="1" applyBorder="1" applyAlignment="1" applyProtection="1">
      <alignment vertical="center"/>
      <protection hidden="1"/>
    </xf>
    <xf numFmtId="0" fontId="33" fillId="27" borderId="18" xfId="0" applyFont="1" applyFill="1" applyBorder="1" applyAlignment="1" applyProtection="1">
      <alignment vertical="center"/>
      <protection hidden="1"/>
    </xf>
    <xf numFmtId="0" fontId="33" fillId="27" borderId="19" xfId="0" applyFont="1" applyFill="1" applyBorder="1" applyAlignment="1" applyProtection="1">
      <alignment vertical="center"/>
      <protection hidden="1"/>
    </xf>
    <xf numFmtId="31" fontId="34" fillId="0" borderId="10" xfId="0" applyNumberFormat="1" applyFont="1" applyFill="1" applyBorder="1" applyAlignment="1" applyProtection="1">
      <alignment horizontal="right" vertical="center"/>
      <protection locked="0"/>
    </xf>
    <xf numFmtId="0" fontId="34" fillId="26" borderId="0" xfId="0" applyFont="1" applyFill="1" applyBorder="1" applyAlignment="1" applyProtection="1">
      <alignment vertical="center"/>
    </xf>
    <xf numFmtId="0" fontId="36" fillId="0" borderId="30" xfId="0" applyFont="1" applyFill="1" applyBorder="1" applyAlignment="1" applyProtection="1">
      <alignment horizontal="right" vertical="center"/>
      <protection locked="0"/>
    </xf>
    <xf numFmtId="0" fontId="39" fillId="26" borderId="31" xfId="0" applyFont="1" applyFill="1" applyBorder="1" applyAlignment="1" applyProtection="1">
      <alignment vertical="center"/>
      <protection hidden="1"/>
    </xf>
    <xf numFmtId="0" fontId="0" fillId="26" borderId="32" xfId="0" applyFill="1" applyBorder="1" applyAlignment="1" applyProtection="1">
      <protection hidden="1"/>
    </xf>
    <xf numFmtId="0" fontId="34" fillId="26" borderId="0" xfId="0" applyFont="1" applyFill="1" applyProtection="1">
      <alignment vertical="center"/>
    </xf>
    <xf numFmtId="0" fontId="34" fillId="26" borderId="18" xfId="0" applyFont="1" applyFill="1" applyBorder="1" applyAlignment="1" applyProtection="1">
      <alignment horizontal="left" vertical="top" wrapText="1"/>
      <protection hidden="1"/>
    </xf>
    <xf numFmtId="0" fontId="31" fillId="0" borderId="33" xfId="0" applyFont="1" applyFill="1" applyBorder="1" applyAlignment="1" applyProtection="1">
      <alignment vertical="center"/>
      <protection hidden="1"/>
    </xf>
    <xf numFmtId="0" fontId="31" fillId="0" borderId="34" xfId="0" applyFont="1" applyFill="1" applyBorder="1" applyAlignment="1" applyProtection="1">
      <alignment vertical="center"/>
      <protection hidden="1"/>
    </xf>
    <xf numFmtId="0" fontId="31" fillId="0" borderId="35" xfId="0" applyFont="1" applyFill="1" applyBorder="1" applyAlignment="1" applyProtection="1">
      <alignment vertical="center"/>
      <protection hidden="1"/>
    </xf>
    <xf numFmtId="0" fontId="32" fillId="27" borderId="23" xfId="0" applyFont="1" applyFill="1" applyBorder="1" applyAlignment="1" applyProtection="1">
      <alignment horizontal="center" vertical="center"/>
      <protection hidden="1"/>
    </xf>
    <xf numFmtId="0" fontId="32" fillId="27" borderId="36" xfId="0" applyFont="1" applyFill="1" applyBorder="1" applyAlignment="1" applyProtection="1">
      <alignment horizontal="center" vertical="center"/>
      <protection hidden="1"/>
    </xf>
    <xf numFmtId="0" fontId="32" fillId="27" borderId="24" xfId="0" applyFont="1" applyFill="1" applyBorder="1" applyAlignment="1" applyProtection="1">
      <alignment horizontal="center" vertical="center"/>
      <protection hidden="1"/>
    </xf>
    <xf numFmtId="0" fontId="34" fillId="26" borderId="17" xfId="0" applyFont="1" applyFill="1" applyBorder="1" applyAlignment="1" applyProtection="1">
      <alignment vertical="center"/>
      <protection hidden="1"/>
    </xf>
    <xf numFmtId="178" fontId="7" fillId="0" borderId="10" xfId="34" applyNumberFormat="1" applyFont="1" applyFill="1" applyBorder="1" applyAlignment="1" applyProtection="1">
      <alignment horizontal="right" vertical="center"/>
      <protection locked="0"/>
    </xf>
    <xf numFmtId="0" fontId="34" fillId="26" borderId="23" xfId="0" applyFont="1" applyFill="1" applyBorder="1" applyAlignment="1" applyProtection="1">
      <alignment vertical="center"/>
      <protection hidden="1"/>
    </xf>
    <xf numFmtId="0" fontId="34" fillId="26" borderId="23" xfId="0" applyFont="1" applyFill="1" applyBorder="1" applyProtection="1">
      <alignment vertical="center"/>
      <protection hidden="1"/>
    </xf>
    <xf numFmtId="0" fontId="34" fillId="26" borderId="0" xfId="0" applyFont="1" applyFill="1" applyBorder="1" applyProtection="1">
      <alignment vertical="center"/>
      <protection hidden="1"/>
    </xf>
    <xf numFmtId="0" fontId="7" fillId="0" borderId="27" xfId="0" applyFont="1" applyFill="1" applyBorder="1" applyAlignment="1" applyProtection="1">
      <alignment horizontal="center" vertical="center"/>
      <protection locked="0"/>
    </xf>
    <xf numFmtId="0" fontId="34" fillId="26" borderId="29" xfId="0" applyFont="1" applyFill="1" applyBorder="1" applyProtection="1">
      <alignment vertical="center"/>
      <protection hidden="1"/>
    </xf>
    <xf numFmtId="0" fontId="34" fillId="26" borderId="31" xfId="0" applyFont="1" applyFill="1" applyBorder="1" applyProtection="1">
      <alignment vertical="center"/>
      <protection hidden="1"/>
    </xf>
    <xf numFmtId="0" fontId="34" fillId="26" borderId="32" xfId="0" applyFont="1" applyFill="1" applyBorder="1" applyProtection="1">
      <alignment vertical="center"/>
      <protection hidden="1"/>
    </xf>
    <xf numFmtId="0" fontId="31" fillId="0" borderId="28" xfId="0" applyFont="1" applyBorder="1" applyAlignment="1" applyProtection="1">
      <alignment vertical="center"/>
      <protection hidden="1"/>
    </xf>
    <xf numFmtId="0" fontId="41" fillId="0" borderId="37" xfId="0" applyFont="1" applyFill="1" applyBorder="1" applyAlignment="1" applyProtection="1">
      <alignment horizontal="left" vertical="center" indent="1"/>
      <protection hidden="1"/>
    </xf>
    <xf numFmtId="0" fontId="41" fillId="0" borderId="37" xfId="0" applyFont="1" applyFill="1" applyBorder="1" applyAlignment="1" applyProtection="1">
      <alignment horizontal="right" vertical="center"/>
      <protection hidden="1"/>
    </xf>
    <xf numFmtId="0" fontId="41" fillId="0" borderId="38" xfId="0" applyFont="1" applyFill="1" applyBorder="1" applyAlignment="1" applyProtection="1">
      <alignment horizontal="right" vertical="center"/>
      <protection hidden="1"/>
    </xf>
    <xf numFmtId="0" fontId="32" fillId="27" borderId="39" xfId="0" applyFont="1" applyFill="1" applyBorder="1" applyAlignment="1" applyProtection="1">
      <alignment vertical="center"/>
      <protection hidden="1"/>
    </xf>
    <xf numFmtId="0" fontId="42" fillId="26" borderId="40" xfId="28" applyFont="1" applyFill="1" applyBorder="1" applyAlignment="1" applyProtection="1">
      <alignment horizontal="left" vertical="center" indent="1"/>
      <protection hidden="1"/>
    </xf>
    <xf numFmtId="0" fontId="0" fillId="26" borderId="41" xfId="0" applyFill="1" applyBorder="1" applyAlignment="1" applyProtection="1">
      <alignment horizontal="left" vertical="center" indent="1"/>
      <protection hidden="1"/>
    </xf>
    <xf numFmtId="0" fontId="0" fillId="26" borderId="42" xfId="0" applyFill="1" applyBorder="1" applyAlignment="1" applyProtection="1">
      <alignment horizontal="left" vertical="center" indent="1"/>
      <protection hidden="1"/>
    </xf>
    <xf numFmtId="0" fontId="32" fillId="27" borderId="43" xfId="0" applyFont="1" applyFill="1" applyBorder="1" applyAlignment="1" applyProtection="1">
      <alignment vertical="center"/>
      <protection hidden="1"/>
    </xf>
    <xf numFmtId="0" fontId="42" fillId="26" borderId="44" xfId="28" applyFont="1" applyFill="1" applyBorder="1" applyAlignment="1" applyProtection="1">
      <alignment horizontal="left" vertical="center" indent="1"/>
      <protection hidden="1"/>
    </xf>
    <xf numFmtId="0" fontId="42" fillId="26" borderId="13" xfId="28" applyFont="1" applyFill="1" applyBorder="1" applyAlignment="1" applyProtection="1">
      <alignment horizontal="left" vertical="center" indent="1"/>
      <protection hidden="1"/>
    </xf>
    <xf numFmtId="0" fontId="0" fillId="26" borderId="45" xfId="0" applyFill="1" applyBorder="1" applyAlignment="1" applyProtection="1">
      <alignment horizontal="left" vertical="center" indent="1"/>
      <protection hidden="1"/>
    </xf>
    <xf numFmtId="0" fontId="42" fillId="26" borderId="46" xfId="28" applyFont="1" applyFill="1" applyBorder="1" applyAlignment="1" applyProtection="1">
      <alignment horizontal="left" vertical="center" indent="1"/>
      <protection hidden="1"/>
    </xf>
    <xf numFmtId="0" fontId="42" fillId="26" borderId="47" xfId="28" applyFont="1" applyFill="1" applyBorder="1" applyAlignment="1" applyProtection="1">
      <alignment horizontal="left" vertical="center" indent="1"/>
      <protection hidden="1"/>
    </xf>
    <xf numFmtId="0" fontId="0" fillId="26" borderId="48" xfId="0" applyFill="1" applyBorder="1" applyAlignment="1" applyProtection="1">
      <alignment horizontal="left" vertical="center" indent="1"/>
      <protection hidden="1"/>
    </xf>
    <xf numFmtId="0" fontId="33" fillId="26" borderId="49" xfId="0" applyFont="1" applyFill="1" applyBorder="1" applyAlignment="1" applyProtection="1">
      <alignment horizontal="left" vertical="top"/>
      <protection hidden="1"/>
    </xf>
    <xf numFmtId="0" fontId="34" fillId="26" borderId="26" xfId="0" applyFont="1" applyFill="1" applyBorder="1" applyAlignment="1" applyProtection="1">
      <alignment horizontal="left" vertical="top"/>
    </xf>
    <xf numFmtId="0" fontId="34" fillId="26" borderId="52" xfId="0" applyFont="1" applyFill="1" applyBorder="1" applyAlignment="1" applyProtection="1">
      <alignment horizontal="left" vertical="top"/>
      <protection hidden="1"/>
    </xf>
    <xf numFmtId="0" fontId="34" fillId="26" borderId="53" xfId="0" applyFont="1" applyFill="1" applyBorder="1" applyAlignment="1" applyProtection="1">
      <alignment horizontal="left" vertical="top"/>
    </xf>
    <xf numFmtId="0" fontId="34" fillId="26" borderId="0" xfId="0" applyFont="1" applyFill="1" applyBorder="1" applyAlignment="1" applyProtection="1">
      <alignment horizontal="left" vertical="top"/>
    </xf>
    <xf numFmtId="0" fontId="34" fillId="26" borderId="13" xfId="0" applyFont="1" applyFill="1" applyBorder="1" applyAlignment="1" applyProtection="1">
      <alignment horizontal="left" vertical="top"/>
      <protection hidden="1"/>
    </xf>
    <xf numFmtId="0" fontId="34" fillId="26" borderId="14" xfId="0" applyFont="1" applyFill="1" applyBorder="1" applyAlignment="1" applyProtection="1">
      <alignment horizontal="left" vertical="top"/>
    </xf>
    <xf numFmtId="0" fontId="43" fillId="26" borderId="13" xfId="0" applyFont="1" applyFill="1" applyBorder="1" applyAlignment="1" applyProtection="1">
      <alignment horizontal="left" vertical="top"/>
      <protection hidden="1"/>
    </xf>
    <xf numFmtId="0" fontId="43" fillId="26" borderId="56" xfId="0" applyFont="1" applyFill="1" applyBorder="1" applyAlignment="1" applyProtection="1">
      <alignment horizontal="left" vertical="top"/>
      <protection hidden="1"/>
    </xf>
    <xf numFmtId="0" fontId="34" fillId="26" borderId="57" xfId="0" applyFont="1" applyFill="1" applyBorder="1" applyAlignment="1" applyProtection="1">
      <alignment horizontal="left" vertical="top"/>
    </xf>
    <xf numFmtId="0" fontId="0" fillId="0" borderId="0" xfId="0" applyProtection="1">
      <alignment vertical="center"/>
    </xf>
    <xf numFmtId="0" fontId="7" fillId="0" borderId="0" xfId="0" applyFont="1">
      <alignment vertical="center"/>
    </xf>
    <xf numFmtId="0" fontId="45" fillId="0" borderId="0" xfId="0" applyFont="1" applyFill="1" applyProtection="1">
      <alignment vertical="center"/>
      <protection hidden="1"/>
    </xf>
    <xf numFmtId="0" fontId="45" fillId="0" borderId="0" xfId="0" applyFont="1" applyFill="1" applyBorder="1" applyAlignment="1" applyProtection="1">
      <alignment horizontal="left" vertical="center"/>
      <protection hidden="1"/>
    </xf>
    <xf numFmtId="0" fontId="46" fillId="0" borderId="0" xfId="0" applyFont="1" applyFill="1" applyBorder="1" applyAlignment="1" applyProtection="1">
      <alignment horizontal="left" vertical="center"/>
      <protection hidden="1"/>
    </xf>
    <xf numFmtId="0" fontId="45" fillId="0" borderId="0" xfId="0" applyFont="1" applyFill="1" applyBorder="1" applyAlignment="1" applyProtection="1">
      <alignment horizontal="right" vertical="center"/>
      <protection hidden="1"/>
    </xf>
    <xf numFmtId="0" fontId="45" fillId="0" borderId="0" xfId="0" applyFont="1" applyFill="1" applyBorder="1" applyAlignment="1" applyProtection="1">
      <alignment vertical="center"/>
      <protection hidden="1"/>
    </xf>
    <xf numFmtId="0" fontId="47" fillId="0" borderId="0" xfId="0" applyFont="1" applyFill="1" applyBorder="1" applyAlignment="1" applyProtection="1">
      <alignment vertical="center"/>
      <protection hidden="1"/>
    </xf>
    <xf numFmtId="0" fontId="47" fillId="0" borderId="0" xfId="0" applyFont="1" applyFill="1" applyBorder="1" applyAlignment="1" applyProtection="1">
      <alignment horizontal="center" vertical="center"/>
      <protection hidden="1"/>
    </xf>
    <xf numFmtId="14" fontId="48" fillId="0" borderId="0" xfId="0" applyNumberFormat="1" applyFont="1" applyFill="1" applyBorder="1" applyAlignment="1" applyProtection="1">
      <alignment horizontal="center" vertical="center"/>
      <protection hidden="1"/>
    </xf>
    <xf numFmtId="0" fontId="49" fillId="0" borderId="0" xfId="0" applyFont="1" applyFill="1" applyBorder="1" applyProtection="1">
      <alignment vertical="center"/>
      <protection hidden="1"/>
    </xf>
    <xf numFmtId="177" fontId="49" fillId="0" borderId="0" xfId="0" applyNumberFormat="1" applyFont="1" applyFill="1" applyBorder="1" applyProtection="1">
      <alignment vertical="center"/>
      <protection hidden="1"/>
    </xf>
    <xf numFmtId="0" fontId="48" fillId="0" borderId="0" xfId="0" applyFont="1" applyFill="1" applyProtection="1">
      <alignment vertical="center"/>
      <protection hidden="1"/>
    </xf>
    <xf numFmtId="0" fontId="27" fillId="0" borderId="0" xfId="0" applyFont="1" applyFill="1" applyBorder="1" applyAlignment="1" applyProtection="1">
      <protection hidden="1"/>
    </xf>
    <xf numFmtId="0" fontId="50" fillId="0" borderId="0" xfId="0" applyFont="1" applyFill="1" applyBorder="1" applyAlignment="1" applyProtection="1">
      <alignment horizontal="left" vertical="center"/>
      <protection hidden="1"/>
    </xf>
    <xf numFmtId="0" fontId="51" fillId="0" borderId="0" xfId="0" applyFont="1" applyFill="1" applyBorder="1" applyAlignment="1" applyProtection="1">
      <alignment horizontal="right" vertical="center"/>
      <protection hidden="1"/>
    </xf>
    <xf numFmtId="0" fontId="51" fillId="0" borderId="0" xfId="0" applyFont="1" applyFill="1" applyBorder="1" applyAlignment="1" applyProtection="1">
      <alignment vertical="center"/>
      <protection hidden="1"/>
    </xf>
    <xf numFmtId="0" fontId="52" fillId="0" borderId="0" xfId="0" applyFont="1" applyFill="1" applyBorder="1" applyAlignment="1" applyProtection="1">
      <alignment vertical="center"/>
      <protection hidden="1"/>
    </xf>
    <xf numFmtId="0" fontId="53" fillId="0" borderId="0" xfId="0" applyFont="1" applyFill="1" applyBorder="1" applyAlignment="1" applyProtection="1">
      <alignment vertical="center"/>
      <protection hidden="1"/>
    </xf>
    <xf numFmtId="0" fontId="54" fillId="0" borderId="0" xfId="0" applyFont="1" applyFill="1" applyBorder="1" applyAlignment="1" applyProtection="1">
      <alignment horizontal="center" vertical="center"/>
      <protection hidden="1"/>
    </xf>
    <xf numFmtId="0" fontId="29" fillId="0" borderId="0" xfId="0" applyFont="1" applyFill="1" applyBorder="1" applyAlignment="1" applyProtection="1">
      <alignment horizontal="left" vertical="center"/>
      <protection hidden="1"/>
    </xf>
    <xf numFmtId="0" fontId="55" fillId="0" borderId="0" xfId="0" applyNumberFormat="1" applyFont="1" applyFill="1" applyBorder="1" applyProtection="1">
      <alignment vertical="center"/>
      <protection hidden="1"/>
    </xf>
    <xf numFmtId="0" fontId="55" fillId="0" borderId="0" xfId="0" applyFont="1" applyFill="1" applyBorder="1" applyProtection="1">
      <alignment vertical="center"/>
      <protection hidden="1"/>
    </xf>
    <xf numFmtId="0" fontId="30" fillId="0" borderId="0" xfId="0" applyFont="1" applyFill="1" applyBorder="1" applyAlignment="1" applyProtection="1">
      <alignment horizontal="left" vertical="center"/>
      <protection hidden="1"/>
    </xf>
    <xf numFmtId="0" fontId="54" fillId="0" borderId="0" xfId="0" applyFont="1" applyFill="1" applyBorder="1" applyAlignment="1" applyProtection="1">
      <alignment horizontal="right" vertical="center"/>
      <protection hidden="1"/>
    </xf>
    <xf numFmtId="0" fontId="56" fillId="0" borderId="0" xfId="0" applyFont="1" applyFill="1" applyBorder="1" applyAlignment="1" applyProtection="1">
      <alignment horizontal="left" vertical="top"/>
      <protection hidden="1"/>
    </xf>
    <xf numFmtId="0" fontId="51" fillId="0" borderId="0" xfId="0" applyFont="1" applyFill="1" applyBorder="1" applyAlignment="1" applyProtection="1">
      <alignment horizontal="left" vertical="center"/>
      <protection hidden="1"/>
    </xf>
    <xf numFmtId="0" fontId="53" fillId="0" borderId="0" xfId="0" applyFont="1" applyBorder="1" applyAlignment="1" applyProtection="1">
      <alignment horizontal="center" vertical="center"/>
      <protection hidden="1"/>
    </xf>
    <xf numFmtId="0" fontId="29" fillId="0" borderId="0" xfId="0" applyFont="1" applyFill="1" applyBorder="1" applyAlignment="1" applyProtection="1">
      <alignment horizontal="right" vertical="top"/>
      <protection hidden="1"/>
    </xf>
    <xf numFmtId="0" fontId="57" fillId="0" borderId="0" xfId="0" applyFont="1" applyFill="1" applyBorder="1" applyAlignment="1" applyProtection="1">
      <alignment vertical="center"/>
      <protection hidden="1"/>
    </xf>
    <xf numFmtId="0" fontId="58" fillId="0" borderId="0" xfId="0" applyFont="1" applyFill="1" applyBorder="1" applyAlignment="1" applyProtection="1">
      <alignment horizontal="left" vertical="center"/>
      <protection hidden="1"/>
    </xf>
    <xf numFmtId="0" fontId="58" fillId="0" borderId="0" xfId="0" applyFont="1" applyFill="1" applyBorder="1" applyAlignment="1" applyProtection="1">
      <alignment horizontal="right" vertical="center"/>
      <protection hidden="1"/>
    </xf>
    <xf numFmtId="0" fontId="58" fillId="0" borderId="0" xfId="0" applyFont="1" applyFill="1" applyBorder="1" applyAlignment="1" applyProtection="1">
      <alignment vertical="center"/>
      <protection hidden="1"/>
    </xf>
    <xf numFmtId="0" fontId="59" fillId="0" borderId="0" xfId="0" applyFont="1" applyFill="1" applyBorder="1" applyAlignment="1" applyProtection="1">
      <alignment vertical="center"/>
      <protection hidden="1"/>
    </xf>
    <xf numFmtId="0" fontId="59" fillId="0" borderId="0" xfId="0" applyFont="1" applyFill="1" applyBorder="1" applyAlignment="1" applyProtection="1">
      <alignment horizontal="center" vertical="center"/>
      <protection hidden="1"/>
    </xf>
    <xf numFmtId="0" fontId="60" fillId="0" borderId="0" xfId="0" applyFont="1" applyFill="1" applyBorder="1" applyAlignment="1" applyProtection="1">
      <alignment horizontal="center" vertical="center"/>
      <protection hidden="1"/>
    </xf>
    <xf numFmtId="0" fontId="61" fillId="0" borderId="0" xfId="0" applyFont="1" applyFill="1" applyBorder="1" applyAlignment="1" applyProtection="1">
      <alignment vertical="center"/>
      <protection hidden="1"/>
    </xf>
    <xf numFmtId="0" fontId="63" fillId="29" borderId="67" xfId="0" applyFont="1" applyFill="1" applyBorder="1" applyAlignment="1" applyProtection="1">
      <alignment horizontal="left" vertical="center"/>
      <protection hidden="1"/>
    </xf>
    <xf numFmtId="0" fontId="63" fillId="29" borderId="68" xfId="0" applyFont="1" applyFill="1" applyBorder="1" applyAlignment="1" applyProtection="1">
      <alignment horizontal="left" vertical="center"/>
      <protection hidden="1"/>
    </xf>
    <xf numFmtId="0" fontId="64" fillId="29" borderId="68" xfId="0" applyFont="1" applyFill="1" applyBorder="1" applyAlignment="1" applyProtection="1">
      <alignment horizontal="right" vertical="top"/>
      <protection hidden="1"/>
    </xf>
    <xf numFmtId="0" fontId="55" fillId="29" borderId="59" xfId="0" applyFont="1" applyFill="1" applyBorder="1" applyProtection="1">
      <alignment vertical="center"/>
      <protection hidden="1"/>
    </xf>
    <xf numFmtId="56" fontId="63" fillId="29" borderId="69" xfId="0" applyNumberFormat="1" applyFont="1" applyFill="1" applyBorder="1" applyProtection="1">
      <alignment vertical="center"/>
      <protection hidden="1"/>
    </xf>
    <xf numFmtId="0" fontId="63" fillId="29" borderId="70" xfId="0" applyFont="1" applyFill="1" applyBorder="1" applyAlignment="1" applyProtection="1">
      <alignment horizontal="left" vertical="center"/>
      <protection hidden="1"/>
    </xf>
    <xf numFmtId="0" fontId="65" fillId="0" borderId="0" xfId="0" applyFont="1" applyFill="1" applyBorder="1" applyProtection="1">
      <alignment vertical="center"/>
      <protection hidden="1"/>
    </xf>
    <xf numFmtId="49" fontId="34" fillId="0" borderId="71" xfId="0" applyNumberFormat="1" applyFont="1" applyFill="1" applyBorder="1" applyAlignment="1" applyProtection="1">
      <alignment horizontal="left" vertical="center"/>
      <protection hidden="1"/>
    </xf>
    <xf numFmtId="3" fontId="28" fillId="0" borderId="72" xfId="0" applyNumberFormat="1" applyFont="1" applyFill="1" applyBorder="1" applyAlignment="1" applyProtection="1">
      <alignment horizontal="left" vertical="center"/>
      <protection hidden="1"/>
    </xf>
    <xf numFmtId="3" fontId="34" fillId="0" borderId="73" xfId="0" applyNumberFormat="1" applyFont="1" applyFill="1" applyBorder="1" applyAlignment="1" applyProtection="1">
      <alignment vertical="center"/>
      <protection hidden="1"/>
    </xf>
    <xf numFmtId="0" fontId="55" fillId="0" borderId="74" xfId="0" applyFont="1" applyFill="1" applyBorder="1" applyProtection="1">
      <alignment vertical="center"/>
      <protection hidden="1"/>
    </xf>
    <xf numFmtId="0" fontId="34" fillId="0" borderId="61" xfId="0" applyFont="1" applyFill="1" applyBorder="1" applyAlignment="1" applyProtection="1">
      <alignment horizontal="left" vertical="center"/>
      <protection hidden="1"/>
    </xf>
    <xf numFmtId="0" fontId="35" fillId="0" borderId="0" xfId="0" applyFont="1" applyFill="1" applyBorder="1" applyAlignment="1" applyProtection="1">
      <alignment horizontal="left" vertical="center"/>
      <protection hidden="1"/>
    </xf>
    <xf numFmtId="0" fontId="34" fillId="0" borderId="75" xfId="0" quotePrefix="1" applyFont="1" applyFill="1" applyBorder="1" applyAlignment="1" applyProtection="1">
      <alignment horizontal="left" vertical="center"/>
      <protection hidden="1"/>
    </xf>
    <xf numFmtId="2" fontId="35" fillId="0" borderId="0" xfId="0" applyNumberFormat="1" applyFont="1" applyFill="1" applyBorder="1" applyAlignment="1" applyProtection="1">
      <alignment horizontal="left" vertical="center"/>
      <protection hidden="1"/>
    </xf>
    <xf numFmtId="0" fontId="66" fillId="0" borderId="58" xfId="0" applyFont="1" applyFill="1" applyBorder="1" applyAlignment="1" applyProtection="1">
      <alignment vertical="center"/>
      <protection hidden="1"/>
    </xf>
    <xf numFmtId="0" fontId="66" fillId="0" borderId="0" xfId="0" applyFont="1" applyFill="1" applyBorder="1" applyAlignment="1" applyProtection="1">
      <alignment vertical="center"/>
      <protection hidden="1"/>
    </xf>
    <xf numFmtId="0" fontId="66" fillId="0" borderId="62" xfId="0" applyFont="1" applyFill="1" applyBorder="1" applyAlignment="1" applyProtection="1">
      <alignment vertical="center"/>
      <protection hidden="1"/>
    </xf>
    <xf numFmtId="0" fontId="55" fillId="0" borderId="10" xfId="0" applyFont="1" applyFill="1" applyBorder="1" applyProtection="1">
      <alignment vertical="center"/>
      <protection hidden="1"/>
    </xf>
    <xf numFmtId="0" fontId="7" fillId="0" borderId="10" xfId="0" applyNumberFormat="1" applyFont="1" applyFill="1" applyBorder="1" applyProtection="1">
      <alignment vertical="center"/>
      <protection hidden="1"/>
    </xf>
    <xf numFmtId="0" fontId="67" fillId="0" borderId="10" xfId="0" applyFont="1" applyFill="1" applyBorder="1" applyProtection="1">
      <alignment vertical="center"/>
      <protection hidden="1"/>
    </xf>
    <xf numFmtId="0" fontId="48" fillId="0" borderId="10" xfId="0" applyNumberFormat="1" applyFont="1" applyFill="1" applyBorder="1" applyProtection="1">
      <alignment vertical="center"/>
      <protection hidden="1"/>
    </xf>
    <xf numFmtId="0" fontId="55" fillId="0" borderId="10" xfId="0" applyNumberFormat="1" applyFont="1" applyFill="1" applyBorder="1" applyProtection="1">
      <alignment vertical="center"/>
      <protection hidden="1"/>
    </xf>
    <xf numFmtId="0" fontId="34" fillId="0" borderId="61" xfId="0" applyFont="1" applyFill="1" applyBorder="1" applyAlignment="1" applyProtection="1">
      <alignment vertical="center"/>
      <protection hidden="1"/>
    </xf>
    <xf numFmtId="3" fontId="28" fillId="0" borderId="0" xfId="0" applyNumberFormat="1" applyFont="1" applyFill="1" applyBorder="1" applyAlignment="1" applyProtection="1">
      <alignment horizontal="left" vertical="center"/>
      <protection hidden="1"/>
    </xf>
    <xf numFmtId="3" fontId="34" fillId="0" borderId="75" xfId="0" applyNumberFormat="1" applyFont="1" applyFill="1" applyBorder="1" applyAlignment="1" applyProtection="1">
      <alignment vertical="center"/>
      <protection hidden="1"/>
    </xf>
    <xf numFmtId="3" fontId="34" fillId="0" borderId="0" xfId="0" applyNumberFormat="1" applyFont="1" applyFill="1" applyBorder="1" applyAlignment="1" applyProtection="1">
      <alignment horizontal="left" vertical="center"/>
      <protection hidden="1"/>
    </xf>
    <xf numFmtId="0" fontId="34" fillId="0" borderId="76" xfId="0" applyFont="1" applyFill="1" applyBorder="1" applyAlignment="1" applyProtection="1">
      <alignment horizontal="left" vertical="center"/>
      <protection hidden="1"/>
    </xf>
    <xf numFmtId="0" fontId="35" fillId="0" borderId="56" xfId="0" applyFont="1" applyFill="1" applyBorder="1" applyAlignment="1" applyProtection="1">
      <alignment horizontal="left" vertical="center"/>
      <protection hidden="1"/>
    </xf>
    <xf numFmtId="0" fontId="34" fillId="0" borderId="77" xfId="0" applyFont="1" applyFill="1" applyBorder="1" applyAlignment="1" applyProtection="1">
      <alignment horizontal="left" vertical="center"/>
      <protection hidden="1"/>
    </xf>
    <xf numFmtId="0" fontId="55" fillId="0" borderId="61" xfId="0" applyFont="1" applyFill="1" applyBorder="1" applyProtection="1">
      <alignment vertical="center"/>
      <protection hidden="1"/>
    </xf>
    <xf numFmtId="0" fontId="55" fillId="0" borderId="62" xfId="0" applyFont="1" applyFill="1" applyBorder="1" applyProtection="1">
      <alignment vertical="center"/>
      <protection hidden="1"/>
    </xf>
    <xf numFmtId="0" fontId="48" fillId="0" borderId="10" xfId="0" applyFont="1" applyFill="1" applyBorder="1" applyProtection="1">
      <alignment vertical="center"/>
      <protection hidden="1"/>
    </xf>
    <xf numFmtId="0" fontId="48" fillId="0" borderId="10" xfId="34" applyNumberFormat="1" applyFont="1" applyFill="1" applyBorder="1" applyAlignment="1" applyProtection="1">
      <protection hidden="1"/>
    </xf>
    <xf numFmtId="3" fontId="35" fillId="0" borderId="0" xfId="0" applyNumberFormat="1" applyFont="1" applyFill="1" applyBorder="1" applyAlignment="1" applyProtection="1">
      <alignment horizontal="left" vertical="center"/>
      <protection hidden="1"/>
    </xf>
    <xf numFmtId="180" fontId="34" fillId="0" borderId="75" xfId="0" applyNumberFormat="1" applyFont="1" applyFill="1" applyBorder="1" applyAlignment="1" applyProtection="1">
      <alignment horizontal="right" vertical="center"/>
      <protection hidden="1"/>
    </xf>
    <xf numFmtId="0" fontId="55" fillId="0" borderId="61" xfId="0" applyFont="1" applyFill="1" applyBorder="1" applyProtection="1">
      <alignment vertical="center"/>
      <protection locked="0"/>
    </xf>
    <xf numFmtId="0" fontId="55" fillId="0" borderId="0" xfId="0" applyFont="1" applyFill="1" applyBorder="1" applyProtection="1">
      <alignment vertical="center"/>
      <protection locked="0"/>
    </xf>
    <xf numFmtId="0" fontId="55" fillId="0" borderId="62" xfId="0" applyFont="1" applyFill="1" applyBorder="1" applyProtection="1">
      <alignment vertical="center"/>
      <protection locked="0"/>
    </xf>
    <xf numFmtId="0" fontId="48" fillId="0" borderId="10" xfId="0" applyNumberFormat="1" applyFont="1" applyFill="1" applyBorder="1" applyAlignment="1" applyProtection="1">
      <alignment horizontal="left" vertical="center" wrapText="1"/>
      <protection hidden="1"/>
    </xf>
    <xf numFmtId="0" fontId="34" fillId="0" borderId="76" xfId="0" applyFont="1" applyFill="1" applyBorder="1" applyAlignment="1" applyProtection="1">
      <alignment vertical="center"/>
      <protection hidden="1"/>
    </xf>
    <xf numFmtId="3" fontId="28" fillId="0" borderId="56" xfId="0" applyNumberFormat="1" applyFont="1" applyFill="1" applyBorder="1" applyAlignment="1" applyProtection="1">
      <alignment horizontal="left" vertical="center"/>
      <protection hidden="1"/>
    </xf>
    <xf numFmtId="0" fontId="34" fillId="0" borderId="77" xfId="0" applyNumberFormat="1" applyFont="1" applyFill="1" applyBorder="1" applyAlignment="1" applyProtection="1">
      <alignment horizontal="left" vertical="center"/>
      <protection hidden="1"/>
    </xf>
    <xf numFmtId="3" fontId="34" fillId="0" borderId="56" xfId="0" applyNumberFormat="1" applyFont="1" applyFill="1" applyBorder="1" applyAlignment="1" applyProtection="1">
      <alignment horizontal="left" vertical="center"/>
      <protection hidden="1"/>
    </xf>
    <xf numFmtId="0" fontId="55" fillId="0" borderId="78" xfId="0" applyFont="1" applyFill="1" applyBorder="1" applyProtection="1">
      <alignment vertical="center"/>
      <protection hidden="1"/>
    </xf>
    <xf numFmtId="180" fontId="34" fillId="0" borderId="77" xfId="0" applyNumberFormat="1" applyFont="1" applyFill="1" applyBorder="1" applyAlignment="1" applyProtection="1">
      <alignment horizontal="right" vertical="center"/>
      <protection hidden="1"/>
    </xf>
    <xf numFmtId="0" fontId="7" fillId="0" borderId="10" xfId="0" applyNumberFormat="1" applyFont="1" applyFill="1" applyBorder="1" applyAlignment="1" applyProtection="1">
      <alignment vertical="center" wrapText="1"/>
      <protection hidden="1"/>
    </xf>
    <xf numFmtId="49" fontId="34" fillId="0" borderId="79" xfId="0" applyNumberFormat="1" applyFont="1" applyFill="1" applyBorder="1" applyAlignment="1" applyProtection="1">
      <alignment horizontal="left" vertical="center"/>
      <protection hidden="1"/>
    </xf>
    <xf numFmtId="3" fontId="28" fillId="0" borderId="49" xfId="0" applyNumberFormat="1" applyFont="1" applyFill="1" applyBorder="1" applyAlignment="1" applyProtection="1">
      <alignment horizontal="left" vertical="center"/>
      <protection hidden="1"/>
    </xf>
    <xf numFmtId="3" fontId="34" fillId="0" borderId="80" xfId="0" applyNumberFormat="1" applyFont="1" applyFill="1" applyBorder="1" applyAlignment="1" applyProtection="1">
      <alignment vertical="center"/>
      <protection hidden="1"/>
    </xf>
    <xf numFmtId="0" fontId="55" fillId="0" borderId="81" xfId="0" applyFont="1" applyFill="1" applyBorder="1" applyProtection="1">
      <alignment vertical="center"/>
      <protection hidden="1"/>
    </xf>
    <xf numFmtId="0" fontId="35" fillId="0" borderId="56" xfId="0" applyFont="1" applyFill="1" applyBorder="1" applyProtection="1">
      <alignment vertical="center"/>
      <protection hidden="1"/>
    </xf>
    <xf numFmtId="0" fontId="35" fillId="0" borderId="78" xfId="0" applyFont="1" applyFill="1" applyBorder="1" applyProtection="1">
      <alignment vertical="center"/>
      <protection hidden="1"/>
    </xf>
    <xf numFmtId="3" fontId="68" fillId="0" borderId="0" xfId="0" applyNumberFormat="1" applyFont="1" applyFill="1" applyBorder="1" applyAlignment="1" applyProtection="1">
      <alignment horizontal="left" vertical="center"/>
      <protection locked="0"/>
    </xf>
    <xf numFmtId="0" fontId="69" fillId="0" borderId="0" xfId="0" applyFont="1" applyFill="1" applyBorder="1" applyProtection="1">
      <alignment vertical="center"/>
      <protection hidden="1"/>
    </xf>
    <xf numFmtId="31" fontId="34" fillId="0" borderId="75" xfId="0" applyNumberFormat="1" applyFont="1" applyFill="1" applyBorder="1" applyAlignment="1" applyProtection="1">
      <alignment horizontal="left" vertical="center" shrinkToFit="1"/>
      <protection hidden="1"/>
    </xf>
    <xf numFmtId="0" fontId="35" fillId="0" borderId="0" xfId="0" applyFont="1" applyFill="1" applyBorder="1" applyProtection="1">
      <alignment vertical="center"/>
      <protection hidden="1"/>
    </xf>
    <xf numFmtId="3" fontId="70" fillId="0" borderId="0" xfId="0" applyNumberFormat="1" applyFont="1" applyFill="1" applyBorder="1" applyAlignment="1" applyProtection="1">
      <alignment horizontal="left" vertical="center"/>
      <protection locked="0"/>
    </xf>
    <xf numFmtId="184" fontId="71" fillId="0" borderId="10" xfId="34" applyNumberFormat="1" applyFont="1" applyFill="1" applyBorder="1" applyAlignment="1" applyProtection="1">
      <alignment horizontal="center" vertical="center"/>
      <protection hidden="1"/>
    </xf>
    <xf numFmtId="37" fontId="35" fillId="0" borderId="0" xfId="0" applyNumberFormat="1" applyFont="1" applyFill="1" applyBorder="1" applyAlignment="1" applyProtection="1">
      <alignment horizontal="left" vertical="center"/>
      <protection hidden="1"/>
    </xf>
    <xf numFmtId="0" fontId="55" fillId="0" borderId="75" xfId="0" applyFont="1" applyFill="1" applyBorder="1" applyProtection="1">
      <alignment vertical="center"/>
      <protection hidden="1"/>
    </xf>
    <xf numFmtId="3" fontId="34" fillId="0" borderId="0" xfId="0" applyNumberFormat="1" applyFont="1" applyFill="1" applyBorder="1" applyAlignment="1" applyProtection="1">
      <alignment horizontal="right" vertical="center"/>
      <protection hidden="1"/>
    </xf>
    <xf numFmtId="181" fontId="34" fillId="0" borderId="0" xfId="0" applyNumberFormat="1" applyFont="1" applyFill="1" applyBorder="1" applyAlignment="1" applyProtection="1">
      <alignment horizontal="left" vertical="center"/>
      <protection hidden="1"/>
    </xf>
    <xf numFmtId="14" fontId="34" fillId="0" borderId="75" xfId="0" applyNumberFormat="1" applyFont="1" applyFill="1" applyBorder="1" applyAlignment="1" applyProtection="1">
      <alignment horizontal="left" vertical="center"/>
      <protection hidden="1"/>
    </xf>
    <xf numFmtId="184" fontId="0" fillId="0" borderId="10" xfId="0" applyNumberFormat="1" applyFill="1" applyBorder="1" applyProtection="1">
      <alignment vertical="center"/>
      <protection hidden="1"/>
    </xf>
    <xf numFmtId="0" fontId="48" fillId="0" borderId="0" xfId="0" applyNumberFormat="1" applyFont="1" applyFill="1" applyBorder="1" applyProtection="1">
      <alignment vertical="center"/>
      <protection hidden="1"/>
    </xf>
    <xf numFmtId="37" fontId="34" fillId="0" borderId="0" xfId="0" applyNumberFormat="1" applyFont="1" applyFill="1" applyBorder="1" applyAlignment="1" applyProtection="1">
      <alignment horizontal="right" vertical="center"/>
      <protection hidden="1"/>
    </xf>
    <xf numFmtId="0" fontId="34" fillId="0" borderId="0" xfId="0" applyFont="1" applyFill="1" applyBorder="1" applyAlignment="1" applyProtection="1">
      <alignment horizontal="left" vertical="center"/>
      <protection hidden="1"/>
    </xf>
    <xf numFmtId="0" fontId="55" fillId="0" borderId="64" xfId="0" applyFont="1" applyFill="1" applyBorder="1" applyProtection="1">
      <alignment vertical="center"/>
      <protection locked="0"/>
    </xf>
    <xf numFmtId="0" fontId="55" fillId="0" borderId="65" xfId="0" applyFont="1" applyFill="1" applyBorder="1" applyProtection="1">
      <alignment vertical="center"/>
      <protection locked="0"/>
    </xf>
    <xf numFmtId="0" fontId="55" fillId="0" borderId="66" xfId="0" applyFont="1" applyFill="1" applyBorder="1" applyProtection="1">
      <alignment vertical="center"/>
      <protection locked="0"/>
    </xf>
    <xf numFmtId="184" fontId="48" fillId="0" borderId="10" xfId="0" applyNumberFormat="1" applyFont="1" applyFill="1" applyBorder="1" applyProtection="1">
      <alignment vertical="center"/>
      <protection hidden="1"/>
    </xf>
    <xf numFmtId="0" fontId="7" fillId="0" borderId="0" xfId="0" applyNumberFormat="1" applyFont="1" applyFill="1" applyBorder="1" applyProtection="1">
      <alignment vertical="center"/>
      <protection hidden="1"/>
    </xf>
    <xf numFmtId="3" fontId="72" fillId="0" borderId="16" xfId="0" applyNumberFormat="1" applyFont="1" applyFill="1" applyBorder="1" applyAlignment="1" applyProtection="1">
      <alignment horizontal="left" vertical="center"/>
      <protection hidden="1"/>
    </xf>
    <xf numFmtId="0" fontId="48" fillId="0" borderId="0" xfId="0" applyFont="1" applyFill="1" applyBorder="1" applyProtection="1">
      <alignment vertical="center"/>
      <protection hidden="1"/>
    </xf>
    <xf numFmtId="0" fontId="73" fillId="0" borderId="63" xfId="0" applyFont="1" applyFill="1" applyBorder="1" applyProtection="1">
      <alignment vertical="center"/>
      <protection hidden="1"/>
    </xf>
    <xf numFmtId="0" fontId="48" fillId="0" borderId="62" xfId="0" applyFont="1" applyFill="1" applyBorder="1" applyProtection="1">
      <alignment vertical="center"/>
      <protection hidden="1"/>
    </xf>
    <xf numFmtId="0" fontId="34" fillId="0" borderId="0" xfId="0" applyNumberFormat="1" applyFont="1" applyFill="1" applyBorder="1" applyAlignment="1" applyProtection="1">
      <alignment horizontal="left" vertical="center"/>
      <protection hidden="1"/>
    </xf>
    <xf numFmtId="0" fontId="35" fillId="0" borderId="0" xfId="0" applyNumberFormat="1" applyFont="1" applyFill="1" applyBorder="1" applyAlignment="1" applyProtection="1">
      <alignment horizontal="left" vertical="center"/>
      <protection hidden="1"/>
    </xf>
    <xf numFmtId="0" fontId="66" fillId="0" borderId="0" xfId="0" applyNumberFormat="1" applyFont="1" applyFill="1" applyBorder="1" applyAlignment="1" applyProtection="1">
      <alignment vertical="center"/>
      <protection hidden="1"/>
    </xf>
    <xf numFmtId="0" fontId="55" fillId="0" borderId="65" xfId="0" applyFont="1" applyFill="1" applyBorder="1" applyProtection="1">
      <alignment vertical="center"/>
      <protection hidden="1"/>
    </xf>
    <xf numFmtId="0" fontId="48" fillId="0" borderId="65" xfId="0" applyFont="1" applyFill="1" applyBorder="1" applyProtection="1">
      <alignment vertical="center"/>
      <protection hidden="1"/>
    </xf>
    <xf numFmtId="0" fontId="73" fillId="0" borderId="82" xfId="0" applyFont="1" applyFill="1" applyBorder="1" applyProtection="1">
      <alignment vertical="center"/>
      <protection hidden="1"/>
    </xf>
    <xf numFmtId="3" fontId="72" fillId="0" borderId="83" xfId="0" applyNumberFormat="1" applyFont="1" applyFill="1" applyBorder="1" applyAlignment="1" applyProtection="1">
      <alignment horizontal="left" vertical="center"/>
      <protection hidden="1"/>
    </xf>
    <xf numFmtId="0" fontId="48" fillId="0" borderId="66" xfId="0" applyFont="1" applyFill="1" applyBorder="1" applyProtection="1">
      <alignment vertical="center"/>
      <protection hidden="1"/>
    </xf>
    <xf numFmtId="0" fontId="74" fillId="0" borderId="59" xfId="0" applyFont="1" applyFill="1" applyBorder="1" applyProtection="1">
      <alignment vertical="center"/>
      <protection hidden="1"/>
    </xf>
    <xf numFmtId="0" fontId="75" fillId="0" borderId="59" xfId="0" applyFont="1" applyFill="1" applyBorder="1" applyAlignment="1" applyProtection="1">
      <alignment vertical="center"/>
      <protection hidden="1"/>
    </xf>
    <xf numFmtId="0" fontId="55" fillId="0" borderId="59" xfId="0" applyFont="1" applyFill="1" applyBorder="1" applyProtection="1">
      <alignment vertical="center"/>
      <protection hidden="1"/>
    </xf>
    <xf numFmtId="3" fontId="76" fillId="0" borderId="59" xfId="0" applyNumberFormat="1" applyFont="1" applyFill="1" applyBorder="1" applyAlignment="1" applyProtection="1">
      <alignment horizontal="left" vertical="center"/>
      <protection hidden="1"/>
    </xf>
    <xf numFmtId="0" fontId="77" fillId="0" borderId="59" xfId="0" applyFont="1" applyFill="1" applyBorder="1" applyAlignment="1" applyProtection="1">
      <alignment vertical="center"/>
      <protection hidden="1"/>
    </xf>
    <xf numFmtId="37" fontId="34" fillId="0" borderId="59" xfId="0" applyNumberFormat="1" applyFont="1" applyFill="1" applyBorder="1" applyAlignment="1" applyProtection="1">
      <alignment horizontal="left" vertical="center"/>
      <protection hidden="1"/>
    </xf>
    <xf numFmtId="0" fontId="63" fillId="29" borderId="58" xfId="0" applyFont="1" applyFill="1" applyBorder="1" applyAlignment="1" applyProtection="1">
      <alignment vertical="center"/>
      <protection hidden="1"/>
    </xf>
    <xf numFmtId="0" fontId="78" fillId="29" borderId="59" xfId="0" applyFont="1" applyFill="1" applyBorder="1" applyAlignment="1" applyProtection="1">
      <alignment horizontal="right" vertical="center"/>
      <protection hidden="1"/>
    </xf>
    <xf numFmtId="0" fontId="78" fillId="29" borderId="59" xfId="0" applyFont="1" applyFill="1" applyBorder="1" applyAlignment="1" applyProtection="1">
      <alignment vertical="center"/>
      <protection hidden="1"/>
    </xf>
    <xf numFmtId="0" fontId="79" fillId="29" borderId="59" xfId="0" applyFont="1" applyFill="1" applyBorder="1" applyAlignment="1" applyProtection="1">
      <alignment vertical="center"/>
      <protection hidden="1"/>
    </xf>
    <xf numFmtId="0" fontId="80" fillId="29" borderId="68" xfId="0" applyFont="1" applyFill="1" applyBorder="1" applyAlignment="1" applyProtection="1">
      <alignment horizontal="right" vertical="center"/>
      <protection hidden="1"/>
    </xf>
    <xf numFmtId="0" fontId="63" fillId="29" borderId="84" xfId="0" applyFont="1" applyFill="1" applyBorder="1" applyProtection="1">
      <alignment vertical="center"/>
      <protection hidden="1"/>
    </xf>
    <xf numFmtId="0" fontId="81" fillId="0" borderId="60" xfId="0" applyFont="1" applyFill="1" applyBorder="1" applyAlignment="1" applyProtection="1">
      <alignment horizontal="right" vertical="center"/>
      <protection hidden="1"/>
    </xf>
    <xf numFmtId="0" fontId="55" fillId="0" borderId="58" xfId="0" applyFont="1" applyFill="1" applyBorder="1" applyAlignment="1" applyProtection="1">
      <alignment vertical="center"/>
      <protection hidden="1"/>
    </xf>
    <xf numFmtId="0" fontId="55" fillId="0" borderId="0" xfId="0" applyFont="1" applyFill="1" applyBorder="1" applyAlignment="1" applyProtection="1">
      <alignment vertical="center"/>
      <protection hidden="1"/>
    </xf>
    <xf numFmtId="0" fontId="55" fillId="0" borderId="62" xfId="0" applyFont="1" applyFill="1" applyBorder="1" applyAlignment="1" applyProtection="1">
      <alignment vertical="center"/>
      <protection hidden="1"/>
    </xf>
    <xf numFmtId="38" fontId="48" fillId="0" borderId="10" xfId="34" applyFont="1" applyFill="1" applyBorder="1" applyAlignment="1" applyProtection="1">
      <protection hidden="1"/>
    </xf>
    <xf numFmtId="0" fontId="47" fillId="0" borderId="61" xfId="0" applyFont="1" applyFill="1" applyBorder="1" applyProtection="1">
      <alignment vertical="center"/>
      <protection hidden="1"/>
    </xf>
    <xf numFmtId="184" fontId="71" fillId="0" borderId="0" xfId="0" applyNumberFormat="1" applyFont="1" applyFill="1" applyBorder="1" applyAlignment="1" applyProtection="1">
      <alignment horizontal="center" vertical="center"/>
      <protection hidden="1"/>
    </xf>
    <xf numFmtId="0" fontId="37" fillId="0" borderId="0" xfId="0" applyFont="1" applyFill="1" applyBorder="1" applyAlignment="1" applyProtection="1">
      <alignment horizontal="center" vertical="center"/>
      <protection hidden="1"/>
    </xf>
    <xf numFmtId="0" fontId="37" fillId="0" borderId="62" xfId="0" applyFont="1" applyFill="1" applyBorder="1" applyAlignment="1" applyProtection="1">
      <alignment horizontal="center" vertical="center"/>
      <protection hidden="1"/>
    </xf>
    <xf numFmtId="0" fontId="47" fillId="0" borderId="61" xfId="0" applyFont="1" applyFill="1" applyBorder="1" applyAlignment="1" applyProtection="1">
      <alignment horizontal="right" vertical="center"/>
      <protection hidden="1"/>
    </xf>
    <xf numFmtId="38" fontId="7" fillId="0" borderId="10" xfId="0" applyNumberFormat="1" applyFont="1" applyFill="1" applyBorder="1" applyProtection="1">
      <alignment vertical="center"/>
      <protection hidden="1"/>
    </xf>
    <xf numFmtId="0" fontId="55" fillId="0" borderId="85" xfId="0" applyFont="1" applyFill="1" applyBorder="1" applyProtection="1">
      <alignment vertical="center"/>
      <protection hidden="1"/>
    </xf>
    <xf numFmtId="0" fontId="55" fillId="0" borderId="86" xfId="0" applyFont="1" applyFill="1" applyBorder="1" applyProtection="1">
      <alignment vertical="center"/>
      <protection hidden="1"/>
    </xf>
    <xf numFmtId="0" fontId="37" fillId="0" borderId="87" xfId="0" applyFont="1" applyFill="1" applyBorder="1" applyAlignment="1" applyProtection="1">
      <alignment horizontal="center" vertical="center"/>
      <protection hidden="1"/>
    </xf>
    <xf numFmtId="0" fontId="55" fillId="0" borderId="61" xfId="0" applyFont="1" applyFill="1" applyBorder="1" applyAlignment="1" applyProtection="1">
      <alignment vertical="center"/>
      <protection hidden="1"/>
    </xf>
    <xf numFmtId="38" fontId="7" fillId="0" borderId="10" xfId="34" applyFont="1" applyFill="1" applyBorder="1" applyProtection="1">
      <alignment vertical="center"/>
      <protection hidden="1"/>
    </xf>
    <xf numFmtId="0" fontId="47" fillId="0" borderId="61" xfId="0" applyFont="1" applyFill="1" applyBorder="1" applyAlignment="1" applyProtection="1">
      <alignment horizontal="left" vertical="center"/>
      <protection hidden="1"/>
    </xf>
    <xf numFmtId="0" fontId="82" fillId="0" borderId="0" xfId="0" applyFont="1" applyFill="1" applyBorder="1" applyAlignment="1" applyProtection="1">
      <alignment horizontal="center" vertical="center"/>
      <protection hidden="1"/>
    </xf>
    <xf numFmtId="0" fontId="55" fillId="0" borderId="0" xfId="0" applyFont="1" applyFill="1" applyBorder="1" applyAlignment="1">
      <alignment vertical="center"/>
    </xf>
    <xf numFmtId="0" fontId="29" fillId="0" borderId="62" xfId="0" applyFont="1" applyFill="1" applyBorder="1" applyAlignment="1" applyProtection="1">
      <alignment horizontal="right" vertical="center"/>
      <protection hidden="1"/>
    </xf>
    <xf numFmtId="0" fontId="7" fillId="0" borderId="10" xfId="0" applyNumberFormat="1" applyFont="1" applyFill="1" applyBorder="1" applyAlignment="1" applyProtection="1">
      <alignment horizontal="center"/>
      <protection hidden="1"/>
    </xf>
    <xf numFmtId="0" fontId="7" fillId="0" borderId="10" xfId="34" applyNumberFormat="1" applyFont="1" applyFill="1" applyBorder="1" applyAlignment="1" applyProtection="1">
      <protection hidden="1"/>
    </xf>
    <xf numFmtId="0" fontId="7" fillId="0" borderId="10" xfId="34" quotePrefix="1" applyNumberFormat="1" applyFont="1" applyFill="1" applyBorder="1" applyAlignment="1" applyProtection="1">
      <protection hidden="1"/>
    </xf>
    <xf numFmtId="0" fontId="47" fillId="0" borderId="85" xfId="0" applyFont="1" applyFill="1" applyBorder="1" applyAlignment="1" applyProtection="1">
      <alignment horizontal="left" vertical="center"/>
      <protection hidden="1"/>
    </xf>
    <xf numFmtId="0" fontId="82" fillId="0" borderId="86" xfId="0" applyFont="1" applyFill="1" applyBorder="1" applyAlignment="1" applyProtection="1">
      <alignment horizontal="center" vertical="center"/>
      <protection hidden="1"/>
    </xf>
    <xf numFmtId="0" fontId="55" fillId="0" borderId="86" xfId="0" applyFont="1" applyFill="1" applyBorder="1" applyAlignment="1">
      <alignment vertical="center"/>
    </xf>
    <xf numFmtId="0" fontId="29" fillId="0" borderId="87" xfId="0" applyFont="1" applyFill="1" applyBorder="1" applyAlignment="1" applyProtection="1">
      <alignment horizontal="right" vertical="center"/>
      <protection hidden="1"/>
    </xf>
    <xf numFmtId="0" fontId="7" fillId="0" borderId="0" xfId="0" applyNumberFormat="1" applyFont="1" applyFill="1" applyBorder="1" applyAlignment="1" applyProtection="1">
      <alignment horizontal="center"/>
      <protection hidden="1"/>
    </xf>
    <xf numFmtId="0" fontId="7" fillId="0" borderId="0" xfId="34" applyNumberFormat="1" applyFont="1" applyFill="1" applyBorder="1" applyAlignment="1" applyProtection="1">
      <protection hidden="1"/>
    </xf>
    <xf numFmtId="0" fontId="66" fillId="0" borderId="62" xfId="0" applyFont="1" applyFill="1" applyBorder="1" applyAlignment="1" applyProtection="1">
      <alignment vertical="center" wrapText="1"/>
      <protection hidden="1"/>
    </xf>
    <xf numFmtId="184" fontId="47" fillId="0" borderId="0" xfId="34" applyNumberFormat="1" applyFont="1" applyFill="1" applyBorder="1" applyAlignment="1" applyProtection="1">
      <alignment horizontal="right" vertical="center"/>
      <protection hidden="1"/>
    </xf>
    <xf numFmtId="0" fontId="12" fillId="0" borderId="0" xfId="0" applyFont="1" applyFill="1" applyBorder="1" applyProtection="1">
      <alignment vertical="center"/>
      <protection hidden="1"/>
    </xf>
    <xf numFmtId="0" fontId="7" fillId="0" borderId="0" xfId="34" applyNumberFormat="1" applyFont="1" applyFill="1" applyBorder="1" applyAlignment="1" applyProtection="1">
      <alignment wrapText="1"/>
      <protection hidden="1"/>
    </xf>
    <xf numFmtId="184" fontId="47" fillId="0" borderId="0" xfId="34" applyNumberFormat="1" applyFont="1" applyFill="1" applyBorder="1" applyAlignment="1" applyProtection="1">
      <alignment horizontal="right" vertical="top"/>
      <protection hidden="1"/>
    </xf>
    <xf numFmtId="0" fontId="47" fillId="0" borderId="0" xfId="0" applyFont="1" applyFill="1" applyBorder="1" applyProtection="1">
      <alignment vertical="center"/>
      <protection hidden="1"/>
    </xf>
    <xf numFmtId="0" fontId="66" fillId="0" borderId="0" xfId="0" applyFont="1" applyFill="1" applyBorder="1" applyAlignment="1" applyProtection="1">
      <alignment horizontal="left"/>
      <protection hidden="1"/>
    </xf>
    <xf numFmtId="0" fontId="55" fillId="0" borderId="64" xfId="0" applyFont="1" applyFill="1" applyBorder="1" applyProtection="1">
      <alignment vertical="center"/>
      <protection hidden="1"/>
    </xf>
    <xf numFmtId="0" fontId="55" fillId="0" borderId="64" xfId="0" applyFont="1" applyFill="1" applyBorder="1" applyAlignment="1" applyProtection="1">
      <alignment vertical="center"/>
      <protection hidden="1"/>
    </xf>
    <xf numFmtId="0" fontId="66" fillId="0" borderId="65" xfId="0" applyFont="1" applyFill="1" applyBorder="1" applyAlignment="1" applyProtection="1">
      <alignment horizontal="left" vertical="top"/>
      <protection hidden="1"/>
    </xf>
    <xf numFmtId="0" fontId="55" fillId="0" borderId="65" xfId="0" applyFont="1" applyFill="1" applyBorder="1" applyAlignment="1" applyProtection="1">
      <alignment vertical="center"/>
      <protection hidden="1"/>
    </xf>
    <xf numFmtId="0" fontId="55" fillId="0" borderId="66" xfId="0" applyFont="1" applyFill="1" applyBorder="1" applyAlignment="1" applyProtection="1">
      <alignment vertical="center"/>
      <protection hidden="1"/>
    </xf>
    <xf numFmtId="0" fontId="81" fillId="0" borderId="10" xfId="0" applyFont="1" applyFill="1" applyBorder="1" applyProtection="1">
      <alignment vertical="center"/>
      <protection hidden="1"/>
    </xf>
    <xf numFmtId="0" fontId="12" fillId="0" borderId="10" xfId="0" applyFont="1" applyFill="1" applyBorder="1" applyProtection="1">
      <alignment vertical="center"/>
      <protection hidden="1"/>
    </xf>
    <xf numFmtId="0" fontId="63" fillId="29" borderId="67" xfId="0" applyFont="1" applyFill="1" applyBorder="1" applyAlignment="1" applyProtection="1">
      <alignment vertical="center"/>
      <protection hidden="1"/>
    </xf>
    <xf numFmtId="0" fontId="83" fillId="29" borderId="68" xfId="0" applyFont="1" applyFill="1" applyBorder="1" applyAlignment="1" applyProtection="1">
      <alignment vertical="center"/>
      <protection hidden="1"/>
    </xf>
    <xf numFmtId="0" fontId="83" fillId="29" borderId="68" xfId="0" applyFont="1" applyFill="1" applyBorder="1" applyAlignment="1" applyProtection="1">
      <alignment horizontal="right" vertical="center"/>
      <protection hidden="1"/>
    </xf>
    <xf numFmtId="0" fontId="84" fillId="29" borderId="68" xfId="0" applyFont="1" applyFill="1" applyBorder="1" applyAlignment="1" applyProtection="1">
      <alignment horizontal="right" vertical="top"/>
      <protection hidden="1"/>
    </xf>
    <xf numFmtId="0" fontId="59" fillId="29" borderId="68" xfId="0" applyFont="1" applyFill="1" applyBorder="1" applyAlignment="1" applyProtection="1">
      <alignment horizontal="center" vertical="center"/>
      <protection hidden="1"/>
    </xf>
    <xf numFmtId="0" fontId="66" fillId="29" borderId="68" xfId="0" applyFont="1" applyFill="1" applyBorder="1" applyAlignment="1" applyProtection="1">
      <alignment vertical="center"/>
      <protection hidden="1"/>
    </xf>
    <xf numFmtId="0" fontId="84" fillId="29" borderId="70" xfId="0" applyFont="1" applyFill="1" applyBorder="1" applyAlignment="1" applyProtection="1">
      <alignment horizontal="right" vertical="center"/>
      <protection hidden="1"/>
    </xf>
    <xf numFmtId="38" fontId="55" fillId="31" borderId="10" xfId="34" applyFont="1" applyFill="1" applyBorder="1" applyProtection="1">
      <alignment vertical="center"/>
      <protection hidden="1"/>
    </xf>
    <xf numFmtId="0" fontId="55" fillId="31" borderId="10" xfId="0" applyFont="1" applyFill="1" applyBorder="1" applyProtection="1">
      <alignment vertical="center"/>
      <protection hidden="1"/>
    </xf>
    <xf numFmtId="9" fontId="55" fillId="0" borderId="10" xfId="0" applyNumberFormat="1" applyFont="1" applyFill="1" applyBorder="1" applyProtection="1">
      <alignment vertical="center"/>
      <protection hidden="1"/>
    </xf>
    <xf numFmtId="38" fontId="55" fillId="0" borderId="0" xfId="0" applyNumberFormat="1" applyFont="1" applyFill="1" applyBorder="1" applyProtection="1">
      <alignment vertical="center"/>
      <protection hidden="1"/>
    </xf>
    <xf numFmtId="0" fontId="86" fillId="32" borderId="61" xfId="0" applyFont="1" applyFill="1" applyBorder="1" applyAlignment="1" applyProtection="1">
      <alignment vertical="center"/>
      <protection hidden="1"/>
    </xf>
    <xf numFmtId="0" fontId="83" fillId="32" borderId="0" xfId="0" applyFont="1" applyFill="1" applyBorder="1" applyAlignment="1" applyProtection="1">
      <alignment vertical="center"/>
      <protection hidden="1"/>
    </xf>
    <xf numFmtId="0" fontId="59" fillId="32" borderId="0" xfId="0" applyFont="1" applyFill="1" applyBorder="1" applyAlignment="1" applyProtection="1">
      <alignment horizontal="center" vertical="center"/>
      <protection hidden="1"/>
    </xf>
    <xf numFmtId="0" fontId="87" fillId="32" borderId="0" xfId="0" applyFont="1" applyFill="1" applyBorder="1" applyAlignment="1" applyProtection="1">
      <alignment horizontal="right" vertical="center"/>
      <protection hidden="1"/>
    </xf>
    <xf numFmtId="0" fontId="88" fillId="32" borderId="0" xfId="0" applyFont="1" applyFill="1" applyBorder="1" applyAlignment="1" applyProtection="1">
      <alignment horizontal="right" vertical="center"/>
      <protection hidden="1"/>
    </xf>
    <xf numFmtId="0" fontId="90" fillId="32" borderId="0" xfId="0" applyFont="1" applyFill="1" applyBorder="1" applyAlignment="1" applyProtection="1">
      <alignment horizontal="right" vertical="center"/>
      <protection hidden="1"/>
    </xf>
    <xf numFmtId="176" fontId="90" fillId="32" borderId="0" xfId="0" applyNumberFormat="1" applyFont="1" applyFill="1" applyBorder="1" applyAlignment="1" applyProtection="1">
      <alignment horizontal="right" vertical="center"/>
      <protection hidden="1"/>
    </xf>
    <xf numFmtId="0" fontId="84" fillId="32" borderId="62" xfId="0" applyFont="1" applyFill="1" applyBorder="1" applyAlignment="1" applyProtection="1">
      <alignment horizontal="right" vertical="center"/>
      <protection hidden="1"/>
    </xf>
    <xf numFmtId="0" fontId="65" fillId="0" borderId="0" xfId="0" applyFont="1" applyFill="1" applyBorder="1" applyAlignment="1" applyProtection="1">
      <alignment vertical="center"/>
      <protection hidden="1"/>
    </xf>
    <xf numFmtId="181" fontId="65" fillId="0" borderId="0" xfId="0" applyNumberFormat="1" applyFont="1" applyFill="1" applyBorder="1" applyAlignment="1" applyProtection="1">
      <alignment horizontal="left" vertical="center"/>
      <protection hidden="1"/>
    </xf>
    <xf numFmtId="0" fontId="65" fillId="0" borderId="0" xfId="0" applyFont="1" applyFill="1" applyBorder="1" applyAlignment="1" applyProtection="1">
      <alignment horizontal="left" vertical="center"/>
      <protection hidden="1"/>
    </xf>
    <xf numFmtId="38" fontId="12" fillId="31" borderId="10" xfId="0" applyNumberFormat="1" applyFont="1" applyFill="1" applyBorder="1" applyProtection="1">
      <alignment vertical="center"/>
      <protection hidden="1"/>
    </xf>
    <xf numFmtId="0" fontId="91" fillId="0" borderId="0" xfId="0" applyFont="1" applyFill="1" applyBorder="1" applyAlignment="1" applyProtection="1">
      <alignment vertical="center"/>
      <protection hidden="1"/>
    </xf>
    <xf numFmtId="0" fontId="92" fillId="0" borderId="0" xfId="0" applyFont="1" applyFill="1" applyBorder="1" applyAlignment="1" applyProtection="1">
      <alignment horizontal="left" vertical="center"/>
      <protection hidden="1"/>
    </xf>
    <xf numFmtId="0" fontId="93" fillId="0" borderId="0" xfId="0" applyFont="1" applyFill="1" applyBorder="1" applyAlignment="1" applyProtection="1">
      <alignment horizontal="right" vertical="center"/>
      <protection hidden="1"/>
    </xf>
    <xf numFmtId="0" fontId="94" fillId="0" borderId="0" xfId="0" applyFont="1" applyFill="1" applyBorder="1" applyProtection="1">
      <alignment vertical="center"/>
      <protection hidden="1"/>
    </xf>
    <xf numFmtId="181" fontId="65" fillId="0" borderId="62" xfId="0" applyNumberFormat="1" applyFont="1" applyFill="1" applyBorder="1" applyAlignment="1" applyProtection="1">
      <alignment horizontal="center" vertical="center"/>
      <protection hidden="1"/>
    </xf>
    <xf numFmtId="38" fontId="55" fillId="31" borderId="10" xfId="0" applyNumberFormat="1" applyFont="1" applyFill="1" applyBorder="1" applyProtection="1">
      <alignment vertical="center"/>
      <protection hidden="1"/>
    </xf>
    <xf numFmtId="0" fontId="55" fillId="0" borderId="0" xfId="0" quotePrefix="1" applyFont="1" applyFill="1" applyBorder="1" applyProtection="1">
      <alignment vertical="center"/>
      <protection hidden="1"/>
    </xf>
    <xf numFmtId="0" fontId="48" fillId="0" borderId="10" xfId="0" applyNumberFormat="1" applyFont="1" applyFill="1" applyBorder="1" applyAlignment="1" applyProtection="1">
      <alignment horizontal="left" vertical="center"/>
      <protection hidden="1"/>
    </xf>
    <xf numFmtId="188" fontId="48" fillId="0" borderId="10" xfId="0" applyNumberFormat="1" applyFont="1" applyFill="1" applyBorder="1" applyAlignment="1" applyProtection="1">
      <alignment horizontal="left"/>
      <protection hidden="1"/>
    </xf>
    <xf numFmtId="176" fontId="48" fillId="0" borderId="10" xfId="0" applyNumberFormat="1" applyFont="1" applyFill="1" applyBorder="1" applyAlignment="1" applyProtection="1">
      <alignment horizontal="right"/>
      <protection hidden="1"/>
    </xf>
    <xf numFmtId="176" fontId="48" fillId="0" borderId="10" xfId="0" applyNumberFormat="1" applyFont="1" applyFill="1" applyBorder="1" applyProtection="1">
      <alignment vertical="center"/>
      <protection hidden="1"/>
    </xf>
    <xf numFmtId="181" fontId="28" fillId="0" borderId="0" xfId="0" applyNumberFormat="1" applyFont="1" applyFill="1" applyBorder="1" applyAlignment="1" applyProtection="1">
      <alignment horizontal="left" vertical="center"/>
      <protection hidden="1"/>
    </xf>
    <xf numFmtId="0" fontId="7" fillId="0" borderId="10" xfId="0" applyNumberFormat="1" applyFont="1" applyFill="1" applyBorder="1" applyAlignment="1" applyProtection="1">
      <alignment horizontal="left" vertical="center"/>
      <protection hidden="1"/>
    </xf>
    <xf numFmtId="0" fontId="35" fillId="0" borderId="0" xfId="0" applyFont="1" applyFill="1" applyBorder="1" applyAlignment="1" applyProtection="1">
      <alignment vertical="center"/>
      <protection hidden="1"/>
    </xf>
    <xf numFmtId="0" fontId="35" fillId="0" borderId="56" xfId="0" applyFont="1" applyFill="1" applyBorder="1" applyAlignment="1" applyProtection="1">
      <alignment vertical="center"/>
      <protection hidden="1"/>
    </xf>
    <xf numFmtId="0" fontId="59" fillId="0" borderId="56" xfId="0" applyFont="1" applyFill="1" applyBorder="1" applyAlignment="1" applyProtection="1">
      <alignment horizontal="center" vertical="center"/>
      <protection hidden="1"/>
    </xf>
    <xf numFmtId="0" fontId="59" fillId="0" borderId="56" xfId="0" applyFont="1" applyFill="1" applyBorder="1" applyAlignment="1" applyProtection="1">
      <alignment vertical="center"/>
      <protection hidden="1"/>
    </xf>
    <xf numFmtId="0" fontId="48" fillId="0" borderId="56" xfId="0" applyFont="1" applyFill="1" applyBorder="1" applyProtection="1">
      <alignment vertical="center"/>
      <protection hidden="1"/>
    </xf>
    <xf numFmtId="0" fontId="48" fillId="0" borderId="78" xfId="0" applyFont="1" applyFill="1" applyBorder="1" applyProtection="1">
      <alignment vertical="center"/>
      <protection hidden="1"/>
    </xf>
    <xf numFmtId="0" fontId="48" fillId="0" borderId="52" xfId="0" applyFont="1" applyFill="1" applyBorder="1" applyProtection="1">
      <alignment vertical="center"/>
      <protection hidden="1"/>
    </xf>
    <xf numFmtId="0" fontId="96" fillId="32" borderId="88" xfId="0" applyFont="1" applyFill="1" applyBorder="1" applyAlignment="1" applyProtection="1">
      <alignment vertical="center"/>
      <protection hidden="1"/>
    </xf>
    <xf numFmtId="0" fontId="83" fillId="32" borderId="52" xfId="0" applyFont="1" applyFill="1" applyBorder="1" applyAlignment="1" applyProtection="1">
      <alignment vertical="center"/>
      <protection hidden="1"/>
    </xf>
    <xf numFmtId="0" fontId="83" fillId="32" borderId="52" xfId="0" applyFont="1" applyFill="1" applyBorder="1" applyAlignment="1" applyProtection="1">
      <alignment horizontal="right" vertical="center"/>
      <protection hidden="1"/>
    </xf>
    <xf numFmtId="181" fontId="90" fillId="32" borderId="0" xfId="0" applyNumberFormat="1" applyFont="1" applyFill="1" applyBorder="1" applyAlignment="1" applyProtection="1">
      <alignment horizontal="right" vertical="center"/>
      <protection hidden="1"/>
    </xf>
    <xf numFmtId="0" fontId="65" fillId="0" borderId="61" xfId="0" applyFont="1" applyFill="1" applyBorder="1" applyAlignment="1" applyProtection="1">
      <alignment horizontal="left" vertical="center"/>
      <protection hidden="1"/>
    </xf>
    <xf numFmtId="1" fontId="65" fillId="0" borderId="0" xfId="0" applyNumberFormat="1" applyFont="1" applyFill="1" applyBorder="1" applyAlignment="1" applyProtection="1">
      <alignment horizontal="left" vertical="center"/>
      <protection hidden="1"/>
    </xf>
    <xf numFmtId="0" fontId="65" fillId="0" borderId="62" xfId="0" applyFont="1" applyFill="1" applyBorder="1" applyAlignment="1" applyProtection="1">
      <alignment horizontal="left" vertical="center"/>
      <protection hidden="1"/>
    </xf>
    <xf numFmtId="0" fontId="66" fillId="0" borderId="61" xfId="0" applyFont="1" applyFill="1" applyBorder="1" applyAlignment="1" applyProtection="1">
      <alignment vertical="center"/>
      <protection hidden="1"/>
    </xf>
    <xf numFmtId="0" fontId="97" fillId="0" borderId="0" xfId="0" applyFont="1" applyFill="1" applyBorder="1" applyAlignment="1" applyProtection="1">
      <alignment vertical="center"/>
      <protection hidden="1"/>
    </xf>
    <xf numFmtId="0" fontId="35" fillId="0" borderId="0" xfId="0" applyFont="1" applyFill="1" applyBorder="1" applyAlignment="1" applyProtection="1">
      <alignment horizontal="right" vertical="center"/>
      <protection hidden="1"/>
    </xf>
    <xf numFmtId="1" fontId="35" fillId="0" borderId="0" xfId="0" applyNumberFormat="1" applyFont="1" applyFill="1" applyBorder="1" applyAlignment="1" applyProtection="1">
      <alignment vertical="center"/>
      <protection hidden="1"/>
    </xf>
    <xf numFmtId="0" fontId="66" fillId="0" borderId="0" xfId="0" applyFont="1" applyFill="1" applyBorder="1" applyAlignment="1" applyProtection="1">
      <alignment horizontal="right" vertical="center"/>
      <protection hidden="1"/>
    </xf>
    <xf numFmtId="0" fontId="28" fillId="0" borderId="0" xfId="0" applyFont="1" applyFill="1" applyBorder="1" applyAlignment="1" applyProtection="1">
      <alignment horizontal="left" vertical="center"/>
      <protection hidden="1"/>
    </xf>
    <xf numFmtId="0" fontId="48" fillId="0" borderId="10" xfId="0" applyNumberFormat="1" applyFont="1" applyFill="1" applyBorder="1" applyAlignment="1" applyProtection="1">
      <alignment horizontal="right"/>
      <protection hidden="1"/>
    </xf>
    <xf numFmtId="0" fontId="35" fillId="0" borderId="61" xfId="0" applyFont="1" applyFill="1" applyBorder="1" applyAlignment="1" applyProtection="1">
      <alignment vertical="center"/>
      <protection hidden="1"/>
    </xf>
    <xf numFmtId="176" fontId="55" fillId="0" borderId="0" xfId="0" applyNumberFormat="1" applyFont="1" applyFill="1" applyBorder="1" applyProtection="1">
      <alignment vertical="center"/>
      <protection hidden="1"/>
    </xf>
    <xf numFmtId="184" fontId="48" fillId="0" borderId="10" xfId="34" applyNumberFormat="1" applyFont="1" applyFill="1" applyBorder="1" applyAlignment="1" applyProtection="1">
      <alignment horizontal="right"/>
      <protection hidden="1"/>
    </xf>
    <xf numFmtId="0" fontId="7" fillId="0" borderId="10" xfId="0" applyNumberFormat="1" applyFont="1" applyFill="1" applyBorder="1" applyAlignment="1" applyProtection="1">
      <alignment horizontal="left"/>
      <protection hidden="1"/>
    </xf>
    <xf numFmtId="0" fontId="35" fillId="0" borderId="64" xfId="0" applyFont="1" applyFill="1" applyBorder="1" applyAlignment="1" applyProtection="1">
      <alignment vertical="center"/>
      <protection hidden="1"/>
    </xf>
    <xf numFmtId="0" fontId="35" fillId="0" borderId="65" xfId="0" applyFont="1" applyFill="1" applyBorder="1" applyAlignment="1" applyProtection="1">
      <alignment vertical="center"/>
      <protection hidden="1"/>
    </xf>
    <xf numFmtId="0" fontId="35" fillId="0" borderId="65" xfId="0" applyFont="1" applyFill="1" applyBorder="1" applyAlignment="1" applyProtection="1">
      <alignment horizontal="right" vertical="center"/>
      <protection hidden="1"/>
    </xf>
    <xf numFmtId="0" fontId="59" fillId="0" borderId="65" xfId="0" applyFont="1" applyFill="1" applyBorder="1" applyAlignment="1" applyProtection="1">
      <alignment vertical="center"/>
      <protection hidden="1"/>
    </xf>
    <xf numFmtId="0" fontId="28" fillId="0" borderId="65" xfId="0" applyFont="1" applyFill="1" applyBorder="1" applyAlignment="1" applyProtection="1">
      <alignment horizontal="left" vertical="center"/>
      <protection hidden="1"/>
    </xf>
    <xf numFmtId="0" fontId="66" fillId="0" borderId="65" xfId="0" applyFont="1" applyFill="1" applyBorder="1" applyAlignment="1" applyProtection="1">
      <alignment vertical="center"/>
      <protection hidden="1"/>
    </xf>
    <xf numFmtId="0" fontId="66" fillId="0" borderId="66" xfId="0" applyFont="1" applyFill="1" applyBorder="1" applyAlignment="1" applyProtection="1">
      <alignment vertical="center"/>
      <protection hidden="1"/>
    </xf>
    <xf numFmtId="0" fontId="0" fillId="0" borderId="10" xfId="0" applyNumberFormat="1" applyFill="1" applyBorder="1" applyProtection="1">
      <alignment vertical="center"/>
      <protection hidden="1"/>
    </xf>
    <xf numFmtId="176" fontId="48" fillId="33" borderId="10" xfId="0" applyNumberFormat="1" applyFont="1" applyFill="1" applyBorder="1" applyAlignment="1" applyProtection="1">
      <alignment horizontal="right"/>
      <protection hidden="1"/>
    </xf>
    <xf numFmtId="0" fontId="77" fillId="0" borderId="0" xfId="0" applyFont="1" applyFill="1" applyBorder="1" applyAlignment="1" applyProtection="1">
      <alignment vertical="center"/>
      <protection hidden="1"/>
    </xf>
    <xf numFmtId="0" fontId="28" fillId="0" borderId="0" xfId="0" applyFont="1" applyFill="1" applyBorder="1" applyAlignment="1" applyProtection="1">
      <alignment horizontal="right" vertical="center"/>
      <protection hidden="1"/>
    </xf>
    <xf numFmtId="0" fontId="48" fillId="0" borderId="0" xfId="0" applyNumberFormat="1" applyFont="1" applyFill="1" applyBorder="1" applyAlignment="1" applyProtection="1">
      <alignment horizontal="right"/>
      <protection hidden="1"/>
    </xf>
    <xf numFmtId="0" fontId="83" fillId="29" borderId="59" xfId="0" applyFont="1" applyFill="1" applyBorder="1" applyAlignment="1" applyProtection="1">
      <alignment vertical="center"/>
      <protection hidden="1"/>
    </xf>
    <xf numFmtId="0" fontId="83" fillId="29" borderId="59" xfId="0" applyFont="1" applyFill="1" applyBorder="1" applyAlignment="1" applyProtection="1">
      <alignment horizontal="right" vertical="center"/>
      <protection hidden="1"/>
    </xf>
    <xf numFmtId="0" fontId="98" fillId="29" borderId="59" xfId="0" applyFont="1" applyFill="1" applyBorder="1" applyAlignment="1" applyProtection="1">
      <alignment horizontal="right" vertical="top"/>
      <protection hidden="1"/>
    </xf>
    <xf numFmtId="0" fontId="59" fillId="29" borderId="59" xfId="0" applyFont="1" applyFill="1" applyBorder="1" applyAlignment="1" applyProtection="1">
      <alignment horizontal="center" vertical="center"/>
      <protection hidden="1"/>
    </xf>
    <xf numFmtId="0" fontId="66" fillId="29" borderId="59" xfId="0" applyFont="1" applyFill="1" applyBorder="1" applyAlignment="1" applyProtection="1">
      <alignment vertical="center"/>
      <protection hidden="1"/>
    </xf>
    <xf numFmtId="0" fontId="98" fillId="29" borderId="60" xfId="0" applyFont="1" applyFill="1" applyBorder="1" applyAlignment="1" applyProtection="1">
      <alignment horizontal="right" vertical="center"/>
      <protection hidden="1"/>
    </xf>
    <xf numFmtId="0" fontId="5" fillId="34" borderId="88" xfId="0" applyFont="1" applyFill="1" applyBorder="1" applyAlignment="1" applyProtection="1">
      <alignment vertical="center"/>
      <protection hidden="1"/>
    </xf>
    <xf numFmtId="0" fontId="83" fillId="34" borderId="52" xfId="0" applyFont="1" applyFill="1" applyBorder="1" applyAlignment="1" applyProtection="1">
      <alignment vertical="center"/>
      <protection hidden="1"/>
    </xf>
    <xf numFmtId="0" fontId="83" fillId="34" borderId="52" xfId="0" applyFont="1" applyFill="1" applyBorder="1" applyAlignment="1" applyProtection="1">
      <alignment horizontal="right" vertical="center"/>
      <protection hidden="1"/>
    </xf>
    <xf numFmtId="0" fontId="99" fillId="34" borderId="53" xfId="0" applyFont="1" applyFill="1" applyBorder="1" applyAlignment="1" applyProtection="1">
      <alignment vertical="center"/>
      <protection hidden="1"/>
    </xf>
    <xf numFmtId="0" fontId="5" fillId="34" borderId="52" xfId="0" applyFont="1" applyFill="1" applyBorder="1" applyAlignment="1" applyProtection="1">
      <alignment vertical="center"/>
      <protection hidden="1"/>
    </xf>
    <xf numFmtId="0" fontId="99" fillId="34" borderId="52" xfId="0" applyFont="1" applyFill="1" applyBorder="1" applyAlignment="1" applyProtection="1">
      <alignment horizontal="center" vertical="center"/>
      <protection hidden="1"/>
    </xf>
    <xf numFmtId="0" fontId="99" fillId="34" borderId="89" xfId="0" applyFont="1" applyFill="1" applyBorder="1" applyAlignment="1" applyProtection="1">
      <alignment horizontal="center" vertical="center"/>
      <protection hidden="1"/>
    </xf>
    <xf numFmtId="189" fontId="48" fillId="0" borderId="0" xfId="0" applyNumberFormat="1" applyFont="1" applyFill="1" applyBorder="1" applyProtection="1">
      <alignment vertical="center"/>
      <protection hidden="1"/>
    </xf>
    <xf numFmtId="0" fontId="100" fillId="34" borderId="88" xfId="0" applyFont="1" applyFill="1" applyBorder="1" applyAlignment="1" applyProtection="1">
      <alignment vertical="center"/>
      <protection hidden="1"/>
    </xf>
    <xf numFmtId="0" fontId="99" fillId="34" borderId="53" xfId="0" applyFont="1" applyFill="1" applyBorder="1" applyAlignment="1" applyProtection="1">
      <alignment horizontal="center" vertical="center"/>
      <protection hidden="1"/>
    </xf>
    <xf numFmtId="0" fontId="100" fillId="34" borderId="63" xfId="0" applyFont="1" applyFill="1" applyBorder="1">
      <alignment vertical="center"/>
    </xf>
    <xf numFmtId="0" fontId="99" fillId="34" borderId="0" xfId="0" applyFont="1" applyFill="1" applyBorder="1" applyAlignment="1" applyProtection="1">
      <alignment horizontal="center" vertical="center"/>
      <protection hidden="1"/>
    </xf>
    <xf numFmtId="0" fontId="99" fillId="34" borderId="16" xfId="0" applyFont="1" applyFill="1" applyBorder="1" applyAlignment="1" applyProtection="1">
      <alignment horizontal="center" vertical="center"/>
      <protection hidden="1"/>
    </xf>
    <xf numFmtId="0" fontId="100" fillId="34" borderId="51" xfId="0" applyFont="1" applyFill="1" applyBorder="1">
      <alignment vertical="center"/>
    </xf>
    <xf numFmtId="0" fontId="99" fillId="34" borderId="0" xfId="0" applyFont="1" applyFill="1" applyBorder="1" applyAlignment="1" applyProtection="1">
      <alignment horizontal="left" vertical="center"/>
      <protection hidden="1"/>
    </xf>
    <xf numFmtId="0" fontId="83" fillId="34" borderId="0" xfId="0" applyFont="1" applyFill="1" applyBorder="1" applyAlignment="1" applyProtection="1">
      <alignment horizontal="right" vertical="center"/>
      <protection hidden="1"/>
    </xf>
    <xf numFmtId="0" fontId="83" fillId="34" borderId="62" xfId="0" applyFont="1" applyFill="1" applyBorder="1" applyAlignment="1" applyProtection="1">
      <alignment horizontal="right" vertical="center"/>
      <protection hidden="1"/>
    </xf>
    <xf numFmtId="0" fontId="100" fillId="34" borderId="88" xfId="0" applyFont="1" applyFill="1" applyBorder="1">
      <alignment vertical="center"/>
    </xf>
    <xf numFmtId="0" fontId="99" fillId="34" borderId="52" xfId="0" applyFont="1" applyFill="1" applyBorder="1" applyAlignment="1" applyProtection="1">
      <alignment horizontal="left" vertical="center"/>
      <protection hidden="1"/>
    </xf>
    <xf numFmtId="0" fontId="83" fillId="34" borderId="53" xfId="0" applyFont="1" applyFill="1" applyBorder="1" applyAlignment="1" applyProtection="1">
      <alignment horizontal="right" vertical="center"/>
      <protection hidden="1"/>
    </xf>
    <xf numFmtId="0" fontId="100" fillId="34" borderId="0" xfId="0" applyFont="1" applyFill="1" applyBorder="1">
      <alignment vertical="center"/>
    </xf>
    <xf numFmtId="0" fontId="100" fillId="34" borderId="52" xfId="0" applyFont="1" applyFill="1" applyBorder="1">
      <alignment vertical="center"/>
    </xf>
    <xf numFmtId="0" fontId="83" fillId="34" borderId="89" xfId="0" applyFont="1" applyFill="1" applyBorder="1" applyAlignment="1" applyProtection="1">
      <alignment horizontal="right" vertical="center"/>
      <protection hidden="1"/>
    </xf>
    <xf numFmtId="0" fontId="62" fillId="35" borderId="67" xfId="0" applyFont="1" applyFill="1" applyBorder="1" applyAlignment="1" applyProtection="1">
      <alignment vertical="center"/>
      <protection hidden="1"/>
    </xf>
    <xf numFmtId="0" fontId="83" fillId="35" borderId="68" xfId="0" applyFont="1" applyFill="1" applyBorder="1" applyAlignment="1" applyProtection="1">
      <alignment vertical="center"/>
      <protection hidden="1"/>
    </xf>
    <xf numFmtId="0" fontId="83" fillId="35" borderId="68" xfId="0" applyFont="1" applyFill="1" applyBorder="1" applyAlignment="1" applyProtection="1">
      <alignment horizontal="right" vertical="center"/>
      <protection hidden="1"/>
    </xf>
    <xf numFmtId="0" fontId="84" fillId="35" borderId="68" xfId="0" applyFont="1" applyFill="1" applyBorder="1" applyAlignment="1" applyProtection="1">
      <alignment vertical="top"/>
      <protection hidden="1"/>
    </xf>
    <xf numFmtId="0" fontId="66" fillId="35" borderId="68" xfId="0" applyFont="1" applyFill="1" applyBorder="1" applyAlignment="1" applyProtection="1">
      <alignment vertical="center"/>
      <protection hidden="1"/>
    </xf>
    <xf numFmtId="0" fontId="98" fillId="35" borderId="68" xfId="0" applyFont="1" applyFill="1" applyBorder="1" applyAlignment="1" applyProtection="1">
      <alignment vertical="center"/>
      <protection hidden="1"/>
    </xf>
    <xf numFmtId="0" fontId="84" fillId="35" borderId="70" xfId="0" applyFont="1" applyFill="1" applyBorder="1" applyAlignment="1" applyProtection="1">
      <alignment horizontal="right" vertical="center"/>
      <protection hidden="1"/>
    </xf>
    <xf numFmtId="0" fontId="62" fillId="36" borderId="58" xfId="0" applyFont="1" applyFill="1" applyBorder="1" applyAlignment="1" applyProtection="1">
      <alignment vertical="center"/>
      <protection hidden="1"/>
    </xf>
    <xf numFmtId="0" fontId="83" fillId="36" borderId="59" xfId="0" applyFont="1" applyFill="1" applyBorder="1" applyAlignment="1" applyProtection="1">
      <alignment vertical="center"/>
      <protection hidden="1"/>
    </xf>
    <xf numFmtId="0" fontId="83" fillId="36" borderId="59" xfId="0" applyFont="1" applyFill="1" applyBorder="1" applyAlignment="1" applyProtection="1">
      <alignment horizontal="right" vertical="center"/>
      <protection hidden="1"/>
    </xf>
    <xf numFmtId="0" fontId="98" fillId="36" borderId="59" xfId="0" applyFont="1" applyFill="1" applyBorder="1" applyAlignment="1" applyProtection="1">
      <alignment vertical="center"/>
      <protection hidden="1"/>
    </xf>
    <xf numFmtId="0" fontId="3" fillId="36" borderId="59" xfId="0" applyFont="1" applyFill="1" applyBorder="1" applyAlignment="1" applyProtection="1">
      <alignment vertical="center"/>
      <protection hidden="1"/>
    </xf>
    <xf numFmtId="0" fontId="66" fillId="36" borderId="59" xfId="0" applyFont="1" applyFill="1" applyBorder="1" applyAlignment="1" applyProtection="1">
      <alignment vertical="center"/>
      <protection hidden="1"/>
    </xf>
    <xf numFmtId="0" fontId="3" fillId="36" borderId="60" xfId="0" applyFont="1" applyFill="1" applyBorder="1" applyAlignment="1" applyProtection="1">
      <alignment horizontal="right" vertical="center"/>
      <protection hidden="1"/>
    </xf>
    <xf numFmtId="0" fontId="58" fillId="37" borderId="58" xfId="0" applyFont="1" applyFill="1" applyBorder="1" applyAlignment="1" applyProtection="1">
      <alignment horizontal="left" vertical="center"/>
      <protection hidden="1"/>
    </xf>
    <xf numFmtId="0" fontId="58" fillId="37" borderId="59" xfId="0" applyFont="1" applyFill="1" applyBorder="1" applyAlignment="1" applyProtection="1">
      <alignment horizontal="left" vertical="center"/>
      <protection hidden="1"/>
    </xf>
    <xf numFmtId="0" fontId="58" fillId="37" borderId="59" xfId="0" applyFont="1" applyFill="1" applyBorder="1" applyAlignment="1" applyProtection="1">
      <alignment horizontal="right" vertical="center"/>
      <protection hidden="1"/>
    </xf>
    <xf numFmtId="0" fontId="38" fillId="30" borderId="59" xfId="0" applyFont="1" applyFill="1" applyBorder="1" applyAlignment="1" applyProtection="1">
      <alignment vertical="center"/>
      <protection hidden="1"/>
    </xf>
    <xf numFmtId="0" fontId="35" fillId="30" borderId="59" xfId="0" applyFont="1" applyFill="1" applyBorder="1" applyAlignment="1" applyProtection="1">
      <alignment vertical="center"/>
      <protection hidden="1"/>
    </xf>
    <xf numFmtId="0" fontId="66" fillId="30" borderId="59" xfId="0" applyFont="1" applyFill="1" applyBorder="1" applyAlignment="1" applyProtection="1">
      <alignment vertical="center"/>
      <protection hidden="1"/>
    </xf>
    <xf numFmtId="0" fontId="35" fillId="30" borderId="60" xfId="0" applyFont="1" applyFill="1" applyBorder="1" applyAlignment="1" applyProtection="1">
      <alignment horizontal="right" vertical="center"/>
      <protection hidden="1"/>
    </xf>
    <xf numFmtId="0" fontId="58" fillId="37" borderId="61" xfId="0" applyFont="1" applyFill="1" applyBorder="1" applyAlignment="1" applyProtection="1">
      <alignment horizontal="left" vertical="center"/>
      <protection hidden="1"/>
    </xf>
    <xf numFmtId="49" fontId="34" fillId="37" borderId="0" xfId="0" applyNumberFormat="1" applyFont="1" applyFill="1" applyBorder="1" applyAlignment="1" applyProtection="1">
      <alignment horizontal="left" vertical="center"/>
      <protection hidden="1"/>
    </xf>
    <xf numFmtId="49" fontId="35" fillId="37" borderId="0" xfId="0" applyNumberFormat="1" applyFont="1" applyFill="1" applyBorder="1" applyAlignment="1" applyProtection="1">
      <alignment horizontal="right" vertical="center"/>
      <protection hidden="1"/>
    </xf>
    <xf numFmtId="49" fontId="28" fillId="24" borderId="0" xfId="0" applyNumberFormat="1" applyFont="1" applyFill="1" applyBorder="1" applyAlignment="1" applyProtection="1">
      <alignment horizontal="left" vertical="center"/>
      <protection locked="0"/>
    </xf>
    <xf numFmtId="49" fontId="34" fillId="0" borderId="0" xfId="0" applyNumberFormat="1" applyFont="1" applyFill="1" applyBorder="1" applyAlignment="1" applyProtection="1">
      <alignment horizontal="left" vertical="center"/>
      <protection hidden="1"/>
    </xf>
    <xf numFmtId="49" fontId="35" fillId="0" borderId="0" xfId="0" applyNumberFormat="1" applyFont="1" applyFill="1" applyBorder="1" applyAlignment="1" applyProtection="1">
      <alignment horizontal="left" vertical="center"/>
      <protection hidden="1"/>
    </xf>
    <xf numFmtId="49" fontId="28" fillId="24" borderId="0" xfId="0" applyNumberFormat="1" applyFont="1" applyFill="1" applyBorder="1" applyAlignment="1" applyProtection="1">
      <alignment horizontal="right" vertical="center"/>
      <protection locked="0"/>
    </xf>
    <xf numFmtId="0" fontId="35" fillId="24" borderId="0" xfId="0" applyNumberFormat="1" applyFont="1" applyFill="1" applyBorder="1" applyAlignment="1" applyProtection="1">
      <alignment horizontal="center" vertical="center"/>
      <protection locked="0"/>
    </xf>
    <xf numFmtId="0" fontId="35" fillId="0" borderId="0" xfId="0" applyNumberFormat="1" applyFont="1" applyFill="1" applyBorder="1" applyAlignment="1" applyProtection="1">
      <alignment horizontal="center" vertical="center"/>
      <protection hidden="1"/>
    </xf>
    <xf numFmtId="49" fontId="28" fillId="0" borderId="0" xfId="0" applyNumberFormat="1" applyFont="1" applyFill="1" applyBorder="1" applyAlignment="1" applyProtection="1">
      <alignment horizontal="center" vertical="center"/>
      <protection hidden="1"/>
    </xf>
    <xf numFmtId="49" fontId="28" fillId="0" borderId="62" xfId="0" applyNumberFormat="1" applyFont="1" applyFill="1" applyBorder="1" applyAlignment="1" applyProtection="1">
      <alignment horizontal="left" vertical="center"/>
      <protection hidden="1"/>
    </xf>
    <xf numFmtId="0" fontId="34" fillId="37" borderId="0" xfId="0" applyFont="1" applyFill="1" applyBorder="1" applyAlignment="1" applyProtection="1">
      <alignment vertical="center"/>
      <protection hidden="1"/>
    </xf>
    <xf numFmtId="0" fontId="35" fillId="37" borderId="0" xfId="0" applyFont="1" applyFill="1" applyBorder="1" applyAlignment="1" applyProtection="1">
      <alignment horizontal="right" vertical="center"/>
      <protection hidden="1"/>
    </xf>
    <xf numFmtId="0" fontId="35" fillId="24" borderId="0" xfId="0" applyFont="1" applyFill="1" applyBorder="1" applyAlignment="1" applyProtection="1">
      <alignment vertical="center"/>
      <protection locked="0"/>
    </xf>
    <xf numFmtId="0" fontId="35" fillId="24" borderId="0" xfId="0" applyFont="1" applyFill="1" applyBorder="1" applyAlignment="1" applyProtection="1">
      <alignment horizontal="right" vertical="center"/>
      <protection locked="0"/>
    </xf>
    <xf numFmtId="0" fontId="35" fillId="24" borderId="0" xfId="0" applyFont="1" applyFill="1" applyBorder="1" applyAlignment="1" applyProtection="1">
      <alignment horizontal="center" vertical="center"/>
      <protection locked="0"/>
    </xf>
    <xf numFmtId="0" fontId="35" fillId="0" borderId="0" xfId="0" applyFont="1" applyFill="1" applyBorder="1" applyAlignment="1" applyProtection="1">
      <alignment horizontal="center" vertical="center"/>
      <protection hidden="1"/>
    </xf>
    <xf numFmtId="0" fontId="35" fillId="0" borderId="62" xfId="0" applyFont="1" applyFill="1" applyBorder="1" applyAlignment="1" applyProtection="1">
      <alignment vertical="center"/>
      <protection hidden="1"/>
    </xf>
    <xf numFmtId="0" fontId="80" fillId="0" borderId="0" xfId="0" applyFont="1" applyFill="1" applyProtection="1">
      <alignment vertical="center"/>
      <protection hidden="1"/>
    </xf>
    <xf numFmtId="0" fontId="80" fillId="37" borderId="61" xfId="0" applyFont="1" applyFill="1" applyBorder="1" applyProtection="1">
      <alignment vertical="center"/>
      <protection hidden="1"/>
    </xf>
    <xf numFmtId="0" fontId="34" fillId="37" borderId="0" xfId="0" applyFont="1" applyFill="1" applyBorder="1" applyAlignment="1" applyProtection="1">
      <alignment horizontal="left" vertical="center"/>
      <protection hidden="1"/>
    </xf>
    <xf numFmtId="49" fontId="35" fillId="0" borderId="0" xfId="0" applyNumberFormat="1" applyFont="1" applyFill="1" applyBorder="1" applyAlignment="1" applyProtection="1">
      <alignment horizontal="center" vertical="center"/>
      <protection hidden="1"/>
    </xf>
    <xf numFmtId="0" fontId="35" fillId="37" borderId="0" xfId="0" applyFont="1" applyFill="1" applyBorder="1" applyAlignment="1" applyProtection="1">
      <alignment horizontal="left" vertical="center"/>
      <protection hidden="1"/>
    </xf>
    <xf numFmtId="49" fontId="35" fillId="0" borderId="62" xfId="0" applyNumberFormat="1" applyFont="1" applyFill="1" applyBorder="1" applyAlignment="1" applyProtection="1">
      <alignment horizontal="left" vertical="center"/>
      <protection hidden="1"/>
    </xf>
    <xf numFmtId="0" fontId="34" fillId="0" borderId="0" xfId="0" applyFont="1" applyFill="1" applyBorder="1" applyAlignment="1" applyProtection="1">
      <alignment vertical="center"/>
      <protection hidden="1"/>
    </xf>
    <xf numFmtId="0" fontId="58" fillId="37" borderId="64" xfId="0" applyFont="1" applyFill="1" applyBorder="1" applyAlignment="1" applyProtection="1">
      <alignment horizontal="left" vertical="center"/>
      <protection hidden="1"/>
    </xf>
    <xf numFmtId="0" fontId="35" fillId="24" borderId="65" xfId="0" applyFont="1" applyFill="1" applyBorder="1" applyAlignment="1" applyProtection="1">
      <alignment horizontal="left" vertical="center"/>
      <protection locked="0"/>
    </xf>
    <xf numFmtId="0" fontId="35" fillId="37" borderId="65" xfId="0" applyFont="1" applyFill="1" applyBorder="1" applyAlignment="1" applyProtection="1">
      <alignment horizontal="right" vertical="center"/>
      <protection hidden="1"/>
    </xf>
    <xf numFmtId="0" fontId="35" fillId="24" borderId="65" xfId="0" applyFont="1" applyFill="1" applyBorder="1" applyAlignment="1" applyProtection="1">
      <alignment vertical="center"/>
      <protection locked="0"/>
    </xf>
    <xf numFmtId="0" fontId="34" fillId="0" borderId="65" xfId="0" applyFont="1" applyFill="1" applyBorder="1" applyAlignment="1" applyProtection="1">
      <alignment vertical="center"/>
      <protection hidden="1"/>
    </xf>
    <xf numFmtId="0" fontId="35" fillId="24" borderId="65" xfId="0" applyFont="1" applyFill="1" applyBorder="1" applyAlignment="1" applyProtection="1">
      <alignment horizontal="right" vertical="center"/>
      <protection locked="0"/>
    </xf>
    <xf numFmtId="0" fontId="35" fillId="0" borderId="65" xfId="0" applyFont="1" applyFill="1" applyBorder="1" applyAlignment="1" applyProtection="1">
      <alignment horizontal="center" vertical="center"/>
      <protection hidden="1"/>
    </xf>
    <xf numFmtId="0" fontId="35" fillId="0" borderId="66" xfId="0" applyFont="1" applyFill="1" applyBorder="1" applyAlignment="1" applyProtection="1">
      <alignment vertical="center"/>
      <protection hidden="1"/>
    </xf>
    <xf numFmtId="0" fontId="62" fillId="36" borderId="67" xfId="0" applyFont="1" applyFill="1" applyBorder="1" applyAlignment="1" applyProtection="1">
      <alignment horizontal="left" vertical="center"/>
      <protection hidden="1"/>
    </xf>
    <xf numFmtId="0" fontId="98" fillId="36" borderId="68" xfId="0" applyFont="1" applyFill="1" applyBorder="1" applyAlignment="1" applyProtection="1">
      <alignment horizontal="left" vertical="center"/>
      <protection hidden="1"/>
    </xf>
    <xf numFmtId="0" fontId="98" fillId="36" borderId="68" xfId="0" applyFont="1" applyFill="1" applyBorder="1" applyAlignment="1" applyProtection="1">
      <alignment horizontal="right" vertical="center"/>
      <protection hidden="1"/>
    </xf>
    <xf numFmtId="0" fontId="98" fillId="36" borderId="68" xfId="0" applyFont="1" applyFill="1" applyBorder="1" applyAlignment="1" applyProtection="1">
      <alignment vertical="center"/>
      <protection hidden="1"/>
    </xf>
    <xf numFmtId="0" fontId="103" fillId="36" borderId="68" xfId="0" applyFont="1" applyFill="1" applyBorder="1" applyAlignment="1" applyProtection="1">
      <alignment vertical="center"/>
      <protection hidden="1"/>
    </xf>
    <xf numFmtId="0" fontId="103" fillId="36" borderId="70" xfId="0" applyFont="1" applyFill="1" applyBorder="1" applyAlignment="1" applyProtection="1">
      <alignment vertical="center"/>
      <protection hidden="1"/>
    </xf>
    <xf numFmtId="0" fontId="5" fillId="32" borderId="58" xfId="0" applyNumberFormat="1" applyFont="1" applyFill="1" applyBorder="1" applyAlignment="1" applyProtection="1">
      <alignment vertical="center"/>
      <protection hidden="1"/>
    </xf>
    <xf numFmtId="0" fontId="99" fillId="32" borderId="59" xfId="0" applyNumberFormat="1" applyFont="1" applyFill="1" applyBorder="1" applyAlignment="1" applyProtection="1">
      <alignment vertical="center"/>
      <protection hidden="1"/>
    </xf>
    <xf numFmtId="0" fontId="99" fillId="32" borderId="59" xfId="0" applyNumberFormat="1" applyFont="1" applyFill="1" applyBorder="1" applyAlignment="1" applyProtection="1">
      <alignment horizontal="right" vertical="center"/>
      <protection hidden="1"/>
    </xf>
    <xf numFmtId="181" fontId="63" fillId="32" borderId="59" xfId="0" applyNumberFormat="1" applyFont="1" applyFill="1" applyBorder="1" applyAlignment="1" applyProtection="1">
      <alignment horizontal="center" vertical="center"/>
      <protection hidden="1"/>
    </xf>
    <xf numFmtId="0" fontId="80" fillId="32" borderId="59" xfId="0" applyFont="1" applyFill="1" applyBorder="1" applyProtection="1">
      <alignment vertical="center"/>
      <protection hidden="1"/>
    </xf>
    <xf numFmtId="0" fontId="5" fillId="32" borderId="90" xfId="0" applyNumberFormat="1" applyFont="1" applyFill="1" applyBorder="1" applyAlignment="1" applyProtection="1">
      <alignment vertical="center"/>
      <protection hidden="1"/>
    </xf>
    <xf numFmtId="0" fontId="63" fillId="32" borderId="59" xfId="0" applyNumberFormat="1" applyFont="1" applyFill="1" applyBorder="1" applyAlignment="1" applyProtection="1">
      <alignment vertical="center"/>
      <protection hidden="1"/>
    </xf>
    <xf numFmtId="0" fontId="63" fillId="32" borderId="59" xfId="0" applyNumberFormat="1" applyFont="1" applyFill="1" applyBorder="1" applyAlignment="1" applyProtection="1">
      <alignment horizontal="right" vertical="center"/>
      <protection hidden="1"/>
    </xf>
    <xf numFmtId="0" fontId="99" fillId="32" borderId="60" xfId="0" applyNumberFormat="1" applyFont="1" applyFill="1" applyBorder="1" applyAlignment="1" applyProtection="1">
      <alignment vertical="center"/>
      <protection hidden="1"/>
    </xf>
    <xf numFmtId="0" fontId="66" fillId="0" borderId="61" xfId="0" applyFont="1" applyFill="1" applyBorder="1" applyAlignment="1" applyProtection="1">
      <alignment horizontal="left" vertical="center"/>
      <protection hidden="1"/>
    </xf>
    <xf numFmtId="0" fontId="104" fillId="24" borderId="0" xfId="0" applyNumberFormat="1" applyFont="1" applyFill="1" applyBorder="1" applyAlignment="1" applyProtection="1">
      <alignment horizontal="left" vertical="center"/>
      <protection locked="0"/>
    </xf>
    <xf numFmtId="0" fontId="105" fillId="0" borderId="0" xfId="0" applyNumberFormat="1" applyFont="1" applyFill="1" applyBorder="1" applyAlignment="1" applyProtection="1">
      <alignment horizontal="right" vertical="center"/>
      <protection hidden="1"/>
    </xf>
    <xf numFmtId="0" fontId="104" fillId="24" borderId="63" xfId="0" applyNumberFormat="1" applyFont="1" applyFill="1" applyBorder="1" applyAlignment="1" applyProtection="1">
      <alignment horizontal="left" vertical="center"/>
      <protection locked="0"/>
    </xf>
    <xf numFmtId="0" fontId="81" fillId="0" borderId="0" xfId="0" applyFont="1" applyFill="1" applyBorder="1" applyAlignment="1" applyProtection="1">
      <alignment vertical="center"/>
      <protection hidden="1"/>
    </xf>
    <xf numFmtId="0" fontId="66" fillId="0" borderId="64" xfId="0" applyFont="1" applyFill="1" applyBorder="1" applyAlignment="1" applyProtection="1">
      <alignment horizontal="left" vertical="center"/>
      <protection hidden="1"/>
    </xf>
    <xf numFmtId="0" fontId="105" fillId="24" borderId="65" xfId="0" applyNumberFormat="1" applyFont="1" applyFill="1" applyBorder="1" applyAlignment="1" applyProtection="1">
      <alignment horizontal="left" vertical="center"/>
      <protection locked="0"/>
    </xf>
    <xf numFmtId="0" fontId="105" fillId="0" borderId="65" xfId="0" applyNumberFormat="1" applyFont="1" applyFill="1" applyBorder="1" applyAlignment="1" applyProtection="1">
      <alignment horizontal="right" vertical="center"/>
      <protection hidden="1"/>
    </xf>
    <xf numFmtId="0" fontId="105" fillId="24" borderId="82" xfId="0" applyNumberFormat="1" applyFont="1" applyFill="1" applyBorder="1" applyAlignment="1" applyProtection="1">
      <alignment horizontal="left" vertical="center"/>
      <protection locked="0"/>
    </xf>
    <xf numFmtId="0" fontId="40" fillId="0" borderId="65" xfId="0" applyFont="1" applyFill="1" applyBorder="1" applyAlignment="1" applyProtection="1">
      <alignment horizontal="left" vertical="top"/>
      <protection hidden="1"/>
    </xf>
    <xf numFmtId="0" fontId="40" fillId="0" borderId="66" xfId="0" applyFont="1" applyFill="1" applyBorder="1" applyAlignment="1" applyProtection="1">
      <alignment horizontal="left" vertical="top"/>
      <protection hidden="1"/>
    </xf>
    <xf numFmtId="0" fontId="55" fillId="0" borderId="0" xfId="0" applyFont="1" applyFill="1" applyProtection="1">
      <alignment vertical="center"/>
      <protection hidden="1"/>
    </xf>
    <xf numFmtId="0" fontId="106" fillId="0" borderId="51" xfId="0" quotePrefix="1" applyNumberFormat="1" applyFont="1" applyFill="1" applyBorder="1" applyAlignment="1" applyProtection="1">
      <alignment horizontal="left" vertical="center"/>
      <protection hidden="1"/>
    </xf>
    <xf numFmtId="0" fontId="107" fillId="0" borderId="52" xfId="0" applyFont="1" applyFill="1" applyBorder="1" applyAlignment="1" applyProtection="1">
      <alignment horizontal="right" vertical="center"/>
      <protection hidden="1"/>
    </xf>
    <xf numFmtId="0" fontId="58" fillId="0" borderId="52" xfId="0" applyFont="1" applyFill="1" applyBorder="1" applyAlignment="1" applyProtection="1">
      <alignment horizontal="right" vertical="center"/>
      <protection hidden="1"/>
    </xf>
    <xf numFmtId="0" fontId="107" fillId="0" borderId="52" xfId="0" quotePrefix="1" applyNumberFormat="1" applyFont="1" applyFill="1" applyBorder="1" applyAlignment="1" applyProtection="1">
      <alignment horizontal="left" vertical="center"/>
      <protection hidden="1"/>
    </xf>
    <xf numFmtId="0" fontId="55" fillId="0" borderId="52" xfId="0" applyFont="1" applyFill="1" applyBorder="1" applyProtection="1">
      <alignment vertical="center"/>
      <protection hidden="1"/>
    </xf>
    <xf numFmtId="0" fontId="107" fillId="0" borderId="52" xfId="0" quotePrefix="1" applyNumberFormat="1" applyFont="1" applyFill="1" applyBorder="1" applyAlignment="1" applyProtection="1">
      <alignment horizontal="center" vertical="center"/>
      <protection hidden="1"/>
    </xf>
    <xf numFmtId="0" fontId="107" fillId="0" borderId="52" xfId="0" applyFont="1" applyFill="1" applyBorder="1" applyAlignment="1" applyProtection="1">
      <alignment horizontal="center" vertical="center"/>
      <protection hidden="1"/>
    </xf>
    <xf numFmtId="0" fontId="107" fillId="0" borderId="52" xfId="0" applyFont="1" applyFill="1" applyBorder="1" applyAlignment="1" applyProtection="1">
      <alignment vertical="center"/>
      <protection hidden="1"/>
    </xf>
    <xf numFmtId="0" fontId="107" fillId="0" borderId="53" xfId="0" applyFont="1" applyFill="1" applyBorder="1" applyAlignment="1" applyProtection="1">
      <alignment vertical="center"/>
      <protection hidden="1"/>
    </xf>
    <xf numFmtId="0" fontId="106" fillId="0" borderId="63" xfId="0" quotePrefix="1" applyNumberFormat="1" applyFont="1" applyFill="1" applyBorder="1" applyAlignment="1" applyProtection="1">
      <alignment horizontal="left" vertical="center"/>
      <protection hidden="1"/>
    </xf>
    <xf numFmtId="0" fontId="108" fillId="0" borderId="0" xfId="0" applyFont="1" applyFill="1" applyBorder="1" applyAlignment="1" applyProtection="1">
      <alignment horizontal="right" vertical="center"/>
      <protection hidden="1"/>
    </xf>
    <xf numFmtId="0" fontId="107" fillId="0" borderId="0" xfId="0" applyNumberFormat="1" applyFont="1" applyFill="1" applyBorder="1" applyAlignment="1" applyProtection="1">
      <alignment horizontal="center" vertical="center"/>
      <protection hidden="1"/>
    </xf>
    <xf numFmtId="0" fontId="107" fillId="0" borderId="0" xfId="0" applyFont="1" applyFill="1" applyBorder="1" applyAlignment="1" applyProtection="1">
      <alignment horizontal="right" vertical="center"/>
      <protection hidden="1"/>
    </xf>
    <xf numFmtId="0" fontId="59" fillId="0" borderId="0" xfId="0" applyFont="1" applyBorder="1" applyAlignment="1" applyProtection="1">
      <alignment vertical="center"/>
      <protection hidden="1"/>
    </xf>
    <xf numFmtId="0" fontId="59" fillId="0" borderId="0" xfId="0" applyFont="1" applyBorder="1" applyAlignment="1" applyProtection="1">
      <alignment horizontal="center" vertical="center"/>
      <protection hidden="1"/>
    </xf>
    <xf numFmtId="0" fontId="107" fillId="0" borderId="0" xfId="0" applyNumberFormat="1" applyFont="1" applyFill="1" applyBorder="1" applyAlignment="1" applyProtection="1">
      <alignment horizontal="right" vertical="center"/>
      <protection hidden="1"/>
    </xf>
    <xf numFmtId="0" fontId="66" fillId="0" borderId="0" xfId="0" applyFont="1" applyBorder="1" applyAlignment="1" applyProtection="1">
      <alignment vertical="center"/>
      <protection hidden="1"/>
    </xf>
    <xf numFmtId="0" fontId="107" fillId="0" borderId="0" xfId="0" applyFont="1" applyBorder="1" applyAlignment="1" applyProtection="1">
      <alignment horizontal="center" vertical="center"/>
      <protection hidden="1"/>
    </xf>
    <xf numFmtId="0" fontId="107" fillId="0" borderId="16" xfId="0" applyFont="1" applyFill="1" applyBorder="1" applyAlignment="1" applyProtection="1">
      <alignment horizontal="right" vertical="center"/>
      <protection hidden="1"/>
    </xf>
    <xf numFmtId="0" fontId="108" fillId="0" borderId="0" xfId="0" applyNumberFormat="1" applyFont="1" applyFill="1" applyBorder="1" applyAlignment="1" applyProtection="1">
      <alignment horizontal="left" vertical="center"/>
      <protection hidden="1"/>
    </xf>
    <xf numFmtId="0" fontId="108" fillId="0" borderId="0" xfId="0" quotePrefix="1" applyNumberFormat="1" applyFont="1" applyFill="1" applyBorder="1" applyAlignment="1" applyProtection="1">
      <alignment horizontal="left" vertical="center"/>
      <protection hidden="1"/>
    </xf>
    <xf numFmtId="0" fontId="66" fillId="0" borderId="0" xfId="0" quotePrefix="1" applyNumberFormat="1" applyFont="1" applyFill="1" applyBorder="1" applyAlignment="1" applyProtection="1">
      <alignment horizontal="left" vertical="center"/>
      <protection hidden="1"/>
    </xf>
    <xf numFmtId="0" fontId="109" fillId="0" borderId="0" xfId="0" quotePrefix="1" applyNumberFormat="1" applyFont="1" applyFill="1" applyBorder="1" applyAlignment="1" applyProtection="1">
      <alignment horizontal="center" vertical="center"/>
      <protection hidden="1"/>
    </xf>
    <xf numFmtId="0" fontId="109" fillId="0" borderId="0" xfId="0" applyFont="1" applyFill="1" applyBorder="1" applyAlignment="1" applyProtection="1">
      <alignment horizontal="center" vertical="center"/>
      <protection hidden="1"/>
    </xf>
    <xf numFmtId="0" fontId="66" fillId="0" borderId="16" xfId="0" applyFont="1" applyFill="1" applyBorder="1" applyAlignment="1" applyProtection="1">
      <alignment vertical="center"/>
      <protection hidden="1"/>
    </xf>
    <xf numFmtId="177" fontId="55" fillId="0" borderId="0" xfId="0" applyNumberFormat="1" applyFont="1" applyFill="1" applyBorder="1" applyProtection="1">
      <alignment vertical="center"/>
      <protection hidden="1"/>
    </xf>
    <xf numFmtId="0" fontId="58" fillId="0" borderId="63" xfId="0" applyFont="1" applyFill="1" applyBorder="1" applyAlignment="1" applyProtection="1">
      <alignment horizontal="left" vertical="center"/>
      <protection hidden="1"/>
    </xf>
    <xf numFmtId="0" fontId="108" fillId="0" borderId="0" xfId="0" applyFont="1" applyFill="1" applyBorder="1" applyAlignment="1" applyProtection="1">
      <alignment horizontal="left" vertical="center"/>
      <protection hidden="1"/>
    </xf>
    <xf numFmtId="0" fontId="108" fillId="0" borderId="0" xfId="0" applyFont="1" applyBorder="1" applyAlignment="1" applyProtection="1">
      <alignment horizontal="left" vertical="center"/>
      <protection hidden="1"/>
    </xf>
    <xf numFmtId="0" fontId="109" fillId="0" borderId="0" xfId="0" applyFont="1" applyFill="1" applyBorder="1" applyAlignment="1" applyProtection="1">
      <alignment vertical="center"/>
      <protection hidden="1"/>
    </xf>
    <xf numFmtId="0" fontId="58" fillId="0" borderId="55" xfId="0" applyFont="1" applyFill="1" applyBorder="1" applyAlignment="1" applyProtection="1">
      <alignment horizontal="left" vertical="center"/>
      <protection hidden="1"/>
    </xf>
    <xf numFmtId="0" fontId="108" fillId="0" borderId="56" xfId="0" applyFont="1" applyFill="1" applyBorder="1" applyAlignment="1" applyProtection="1">
      <alignment horizontal="right" vertical="center"/>
      <protection hidden="1"/>
    </xf>
    <xf numFmtId="0" fontId="108" fillId="0" borderId="56" xfId="0" applyFont="1" applyFill="1" applyBorder="1" applyAlignment="1" applyProtection="1">
      <alignment horizontal="left" vertical="center"/>
      <protection hidden="1"/>
    </xf>
    <xf numFmtId="0" fontId="58" fillId="0" borderId="56" xfId="0" applyFont="1" applyBorder="1" applyAlignment="1" applyProtection="1">
      <alignment vertical="center"/>
      <protection hidden="1"/>
    </xf>
    <xf numFmtId="0" fontId="59" fillId="0" borderId="56" xfId="0" applyFont="1" applyBorder="1" applyAlignment="1" applyProtection="1">
      <alignment vertical="center"/>
      <protection hidden="1"/>
    </xf>
    <xf numFmtId="0" fontId="109" fillId="0" borderId="56" xfId="0" applyFont="1" applyFill="1" applyBorder="1" applyAlignment="1" applyProtection="1">
      <alignment vertical="center"/>
      <protection hidden="1"/>
    </xf>
    <xf numFmtId="0" fontId="59" fillId="0" borderId="56" xfId="0" applyFont="1" applyBorder="1" applyAlignment="1" applyProtection="1">
      <alignment horizontal="center" vertical="center"/>
      <protection hidden="1"/>
    </xf>
    <xf numFmtId="0" fontId="66" fillId="0" borderId="56" xfId="0" applyFont="1" applyBorder="1" applyAlignment="1" applyProtection="1">
      <alignment vertical="center"/>
      <protection hidden="1"/>
    </xf>
    <xf numFmtId="0" fontId="66" fillId="0" borderId="57" xfId="0" applyFont="1" applyFill="1" applyBorder="1" applyAlignment="1" applyProtection="1">
      <alignment vertical="center"/>
      <protection hidden="1"/>
    </xf>
    <xf numFmtId="0" fontId="58" fillId="0" borderId="0" xfId="0" applyFont="1" applyBorder="1" applyAlignment="1" applyProtection="1">
      <alignment vertical="center"/>
      <protection hidden="1"/>
    </xf>
    <xf numFmtId="0" fontId="109" fillId="0" borderId="0" xfId="0" applyFont="1" applyBorder="1" applyAlignment="1" applyProtection="1">
      <alignment vertical="center"/>
      <protection hidden="1"/>
    </xf>
    <xf numFmtId="0" fontId="66" fillId="0" borderId="0" xfId="0" applyFont="1" applyFill="1" applyBorder="1" applyAlignment="1" applyProtection="1">
      <alignment horizontal="left" vertical="center"/>
      <protection hidden="1"/>
    </xf>
    <xf numFmtId="0" fontId="110" fillId="0" borderId="0" xfId="0" quotePrefix="1" applyNumberFormat="1" applyFont="1" applyFill="1" applyBorder="1" applyAlignment="1" applyProtection="1">
      <alignment horizontal="left" vertical="center"/>
      <protection hidden="1"/>
    </xf>
    <xf numFmtId="0" fontId="111" fillId="0" borderId="0" xfId="0" quotePrefix="1" applyNumberFormat="1" applyFont="1" applyFill="1" applyBorder="1" applyAlignment="1" applyProtection="1">
      <alignment horizontal="left" vertical="center"/>
      <protection hidden="1"/>
    </xf>
    <xf numFmtId="0" fontId="111" fillId="0" borderId="0" xfId="0" quotePrefix="1" applyNumberFormat="1" applyFont="1" applyFill="1" applyBorder="1" applyAlignment="1" applyProtection="1">
      <alignment horizontal="right" vertical="center"/>
      <protection hidden="1"/>
    </xf>
    <xf numFmtId="0" fontId="110" fillId="0" borderId="0" xfId="0" quotePrefix="1" applyNumberFormat="1" applyFont="1" applyFill="1" applyBorder="1" applyAlignment="1" applyProtection="1">
      <alignment horizontal="right" vertical="center"/>
      <protection hidden="1"/>
    </xf>
    <xf numFmtId="0" fontId="34" fillId="26" borderId="49" xfId="0" applyFont="1" applyFill="1" applyBorder="1" applyAlignment="1" applyProtection="1">
      <alignment vertical="center"/>
      <protection hidden="1"/>
    </xf>
    <xf numFmtId="0" fontId="34" fillId="38" borderId="49" xfId="0" applyFont="1" applyFill="1" applyBorder="1" applyAlignment="1" applyProtection="1">
      <alignment vertical="center"/>
      <protection hidden="1"/>
    </xf>
    <xf numFmtId="0" fontId="34" fillId="26" borderId="25" xfId="0" applyNumberFormat="1" applyFont="1" applyFill="1" applyBorder="1" applyAlignment="1" applyProtection="1">
      <alignment horizontal="left" vertical="center" shrinkToFit="1"/>
      <protection hidden="1"/>
    </xf>
    <xf numFmtId="0" fontId="0" fillId="0" borderId="0" xfId="0" applyFill="1">
      <alignment vertical="center"/>
    </xf>
    <xf numFmtId="0" fontId="0" fillId="0" borderId="10" xfId="0" applyFill="1" applyBorder="1">
      <alignment vertical="center"/>
    </xf>
    <xf numFmtId="0" fontId="7" fillId="0" borderId="0" xfId="0" applyFont="1" applyFill="1">
      <alignment vertical="center"/>
    </xf>
    <xf numFmtId="0" fontId="34" fillId="26" borderId="25" xfId="0" applyFont="1" applyFill="1" applyBorder="1" applyAlignment="1" applyProtection="1">
      <alignment horizontal="left" vertical="center"/>
      <protection hidden="1"/>
    </xf>
    <xf numFmtId="0" fontId="34" fillId="26" borderId="10" xfId="0" applyFont="1" applyFill="1" applyBorder="1" applyAlignment="1">
      <alignment horizontal="left" vertical="center" shrinkToFit="1"/>
    </xf>
    <xf numFmtId="0" fontId="34" fillId="0" borderId="0" xfId="0" applyFont="1" applyFill="1" applyAlignment="1">
      <alignment horizontal="left"/>
    </xf>
    <xf numFmtId="0" fontId="34" fillId="0" borderId="0" xfId="0" applyFont="1" applyFill="1" applyAlignment="1">
      <alignment shrinkToFit="1"/>
    </xf>
    <xf numFmtId="185" fontId="34" fillId="0" borderId="0" xfId="34" applyNumberFormat="1" applyFont="1" applyFill="1" applyBorder="1" applyAlignment="1"/>
    <xf numFmtId="177" fontId="34" fillId="0" borderId="0" xfId="34" applyNumberFormat="1" applyFont="1" applyFill="1" applyBorder="1" applyAlignment="1"/>
    <xf numFmtId="49" fontId="34" fillId="0" borderId="0" xfId="34" applyNumberFormat="1" applyFont="1" applyFill="1" applyBorder="1" applyAlignment="1">
      <alignment horizontal="center"/>
    </xf>
    <xf numFmtId="2" fontId="34" fillId="0" borderId="0" xfId="0" applyNumberFormat="1" applyFont="1" applyFill="1" applyBorder="1" applyAlignment="1">
      <alignment horizontal="left" shrinkToFit="1"/>
    </xf>
    <xf numFmtId="2" fontId="34" fillId="0" borderId="0" xfId="0" applyNumberFormat="1" applyFont="1" applyFill="1" applyBorder="1" applyAlignment="1">
      <alignment horizontal="center"/>
    </xf>
    <xf numFmtId="0" fontId="7" fillId="0" borderId="0" xfId="0" applyNumberFormat="1" applyFont="1">
      <alignment vertical="center"/>
    </xf>
    <xf numFmtId="0" fontId="7" fillId="0" borderId="0" xfId="0" applyFont="1" applyAlignment="1">
      <alignment horizontal="left" vertical="center" shrinkToFit="1"/>
    </xf>
    <xf numFmtId="49" fontId="137" fillId="0" borderId="0" xfId="0" applyNumberFormat="1" applyFont="1" applyFill="1" applyBorder="1" applyProtection="1">
      <alignment vertical="center"/>
      <protection hidden="1"/>
    </xf>
    <xf numFmtId="0" fontId="138" fillId="0" borderId="0" xfId="0" applyFont="1">
      <alignment vertical="center"/>
    </xf>
    <xf numFmtId="2" fontId="138" fillId="0" borderId="0" xfId="0" applyNumberFormat="1" applyFont="1" applyFill="1" applyBorder="1" applyAlignment="1" applyProtection="1">
      <alignment horizontal="center"/>
      <protection hidden="1"/>
    </xf>
    <xf numFmtId="0" fontId="138" fillId="0" borderId="0" xfId="0" applyNumberFormat="1" applyFont="1">
      <alignment vertical="center"/>
    </xf>
    <xf numFmtId="0" fontId="138" fillId="0" borderId="0" xfId="0" applyFont="1" applyAlignment="1">
      <alignment horizontal="left" vertical="center" shrinkToFit="1"/>
    </xf>
    <xf numFmtId="0" fontId="138" fillId="0" borderId="0" xfId="0" applyFont="1" applyFill="1">
      <alignment vertical="center"/>
    </xf>
    <xf numFmtId="0" fontId="137" fillId="0" borderId="0" xfId="0" applyNumberFormat="1" applyFont="1" applyFill="1" applyBorder="1" applyProtection="1">
      <alignment vertical="center"/>
      <protection hidden="1"/>
    </xf>
    <xf numFmtId="2" fontId="138" fillId="0" borderId="0" xfId="0" applyNumberFormat="1" applyFont="1" applyFill="1" applyBorder="1" applyAlignment="1" applyProtection="1">
      <alignment horizontal="left" shrinkToFit="1"/>
      <protection hidden="1"/>
    </xf>
    <xf numFmtId="0" fontId="7" fillId="34" borderId="10" xfId="0" applyFont="1" applyFill="1" applyBorder="1" applyAlignment="1" applyProtection="1">
      <alignment horizontal="center" vertical="center"/>
      <protection hidden="1"/>
    </xf>
    <xf numFmtId="0" fontId="7" fillId="34" borderId="10" xfId="0" applyFont="1" applyFill="1" applyBorder="1" applyAlignment="1" applyProtection="1">
      <alignment horizontal="center" vertical="center" shrinkToFit="1"/>
      <protection hidden="1"/>
    </xf>
    <xf numFmtId="0" fontId="7" fillId="34" borderId="10" xfId="0" applyNumberFormat="1" applyFont="1" applyFill="1" applyBorder="1" applyAlignment="1" applyProtection="1">
      <alignment horizontal="center" vertical="center"/>
      <protection hidden="1"/>
    </xf>
    <xf numFmtId="0" fontId="7" fillId="34" borderId="10" xfId="0" applyFont="1" applyFill="1" applyBorder="1" applyAlignment="1" applyProtection="1">
      <alignment horizontal="left" vertical="center" shrinkToFit="1"/>
      <protection hidden="1"/>
    </xf>
    <xf numFmtId="0" fontId="7" fillId="34" borderId="10" xfId="0" applyNumberFormat="1" applyFont="1" applyFill="1" applyBorder="1" applyAlignment="1" applyProtection="1">
      <alignment horizontal="center" vertical="center" shrinkToFit="1"/>
      <protection hidden="1"/>
    </xf>
    <xf numFmtId="40" fontId="34" fillId="34" borderId="10" xfId="34" applyNumberFormat="1" applyFont="1" applyFill="1" applyBorder="1" applyAlignment="1" applyProtection="1">
      <alignment horizontal="center" vertical="top"/>
      <protection hidden="1"/>
    </xf>
    <xf numFmtId="40" fontId="34" fillId="34" borderId="25" xfId="34" applyNumberFormat="1" applyFont="1" applyFill="1" applyBorder="1" applyAlignment="1" applyProtection="1">
      <alignment horizontal="center" vertical="top"/>
      <protection hidden="1"/>
    </xf>
    <xf numFmtId="0" fontId="24" fillId="34" borderId="10" xfId="0" applyFont="1" applyFill="1" applyBorder="1" applyAlignment="1" applyProtection="1">
      <alignment horizontal="center" vertical="center"/>
      <protection hidden="1"/>
    </xf>
    <xf numFmtId="0" fontId="44" fillId="34" borderId="57" xfId="0" applyFont="1" applyFill="1" applyBorder="1" applyAlignment="1" applyProtection="1">
      <alignment horizontal="left" vertical="center" shrinkToFit="1"/>
      <protection hidden="1"/>
    </xf>
    <xf numFmtId="0" fontId="24" fillId="34" borderId="10" xfId="0" applyNumberFormat="1" applyFont="1" applyFill="1" applyBorder="1" applyAlignment="1" applyProtection="1">
      <alignment horizontal="center" vertical="center"/>
      <protection hidden="1"/>
    </xf>
    <xf numFmtId="0" fontId="24" fillId="34" borderId="10" xfId="0" applyFont="1" applyFill="1" applyBorder="1" applyAlignment="1" applyProtection="1">
      <alignment horizontal="left" vertical="center" shrinkToFit="1"/>
      <protection hidden="1"/>
    </xf>
    <xf numFmtId="40" fontId="122" fillId="34" borderId="10" xfId="34" applyNumberFormat="1" applyFont="1" applyFill="1" applyBorder="1" applyAlignment="1" applyProtection="1">
      <alignment horizontal="center" vertical="top"/>
      <protection hidden="1"/>
    </xf>
    <xf numFmtId="40" fontId="122" fillId="34" borderId="25" xfId="34" applyNumberFormat="1" applyFont="1" applyFill="1" applyBorder="1" applyAlignment="1" applyProtection="1">
      <alignment horizontal="center" vertical="top"/>
      <protection hidden="1"/>
    </xf>
    <xf numFmtId="2" fontId="122" fillId="34" borderId="26" xfId="0" applyNumberFormat="1" applyFont="1" applyFill="1" applyBorder="1" applyAlignment="1" applyProtection="1">
      <alignment horizontal="center" vertical="top"/>
      <protection hidden="1"/>
    </xf>
    <xf numFmtId="2" fontId="122" fillId="34" borderId="10" xfId="0" applyNumberFormat="1" applyFont="1" applyFill="1" applyBorder="1" applyAlignment="1" applyProtection="1">
      <alignment horizontal="center" vertical="top"/>
      <protection hidden="1"/>
    </xf>
    <xf numFmtId="0" fontId="122" fillId="30" borderId="10" xfId="0" applyNumberFormat="1" applyFont="1" applyFill="1" applyBorder="1" applyAlignment="1" applyProtection="1">
      <alignment horizontal="left" vertical="center"/>
      <protection hidden="1"/>
    </xf>
    <xf numFmtId="0" fontId="122" fillId="30" borderId="10" xfId="0" applyNumberFormat="1" applyFont="1" applyFill="1" applyBorder="1" applyAlignment="1" applyProtection="1">
      <alignment horizontal="left" vertical="center" shrinkToFit="1"/>
      <protection hidden="1"/>
    </xf>
    <xf numFmtId="38" fontId="122" fillId="30" borderId="10" xfId="34" applyFont="1" applyFill="1" applyBorder="1" applyAlignment="1" applyProtection="1">
      <alignment horizontal="center" vertical="center"/>
      <protection hidden="1"/>
    </xf>
    <xf numFmtId="49" fontId="122" fillId="30" borderId="10" xfId="0" applyNumberFormat="1" applyFont="1" applyFill="1" applyBorder="1" applyAlignment="1" applyProtection="1">
      <alignment horizontal="left" vertical="center"/>
      <protection hidden="1"/>
    </xf>
    <xf numFmtId="2" fontId="122" fillId="30" borderId="10" xfId="34" applyNumberFormat="1" applyFont="1" applyFill="1" applyBorder="1" applyAlignment="1" applyProtection="1">
      <alignment horizontal="center" vertical="center"/>
      <protection hidden="1"/>
    </xf>
    <xf numFmtId="2" fontId="122" fillId="30" borderId="26" xfId="34" applyNumberFormat="1" applyFont="1" applyFill="1" applyBorder="1" applyAlignment="1" applyProtection="1">
      <alignment horizontal="center" vertical="center"/>
      <protection hidden="1"/>
    </xf>
    <xf numFmtId="0" fontId="122" fillId="26" borderId="10" xfId="0" applyNumberFormat="1" applyFont="1" applyFill="1" applyBorder="1" applyAlignment="1" applyProtection="1">
      <alignment horizontal="left" vertical="center"/>
      <protection hidden="1"/>
    </xf>
    <xf numFmtId="0" fontId="122" fillId="26" borderId="10" xfId="0" applyNumberFormat="1" applyFont="1" applyFill="1" applyBorder="1" applyAlignment="1" applyProtection="1">
      <alignment horizontal="left" vertical="center" shrinkToFit="1"/>
      <protection hidden="1"/>
    </xf>
    <xf numFmtId="38" fontId="122" fillId="26" borderId="10" xfId="34" applyFont="1" applyFill="1" applyBorder="1" applyAlignment="1" applyProtection="1">
      <alignment horizontal="center"/>
      <protection hidden="1"/>
    </xf>
    <xf numFmtId="38" fontId="122" fillId="26" borderId="25" xfId="34" applyFont="1" applyFill="1" applyBorder="1" applyAlignment="1" applyProtection="1">
      <alignment horizontal="center" vertical="center"/>
      <protection hidden="1"/>
    </xf>
    <xf numFmtId="49" fontId="122" fillId="26" borderId="10" xfId="0" applyNumberFormat="1" applyFont="1" applyFill="1" applyBorder="1" applyAlignment="1" applyProtection="1">
      <alignment horizontal="left" vertical="center"/>
      <protection hidden="1"/>
    </xf>
    <xf numFmtId="2" fontId="122" fillId="26" borderId="10" xfId="34" applyNumberFormat="1" applyFont="1" applyFill="1" applyBorder="1" applyAlignment="1" applyProtection="1">
      <alignment horizontal="center"/>
      <protection hidden="1"/>
    </xf>
    <xf numFmtId="2" fontId="122" fillId="26" borderId="26" xfId="34" applyNumberFormat="1" applyFont="1" applyFill="1" applyBorder="1" applyAlignment="1" applyProtection="1">
      <alignment horizontal="center"/>
      <protection hidden="1"/>
    </xf>
    <xf numFmtId="2" fontId="122" fillId="26" borderId="25" xfId="34" applyNumberFormat="1" applyFont="1" applyFill="1" applyBorder="1" applyAlignment="1" applyProtection="1">
      <alignment horizontal="center" vertical="center"/>
      <protection hidden="1"/>
    </xf>
    <xf numFmtId="0" fontId="34" fillId="26" borderId="10" xfId="0" applyNumberFormat="1" applyFont="1" applyFill="1" applyBorder="1" applyAlignment="1" applyProtection="1">
      <alignment horizontal="left" vertical="center"/>
      <protection hidden="1"/>
    </xf>
    <xf numFmtId="0" fontId="34" fillId="26" borderId="10" xfId="0" applyNumberFormat="1" applyFont="1" applyFill="1" applyBorder="1" applyAlignment="1" applyProtection="1">
      <alignment horizontal="left" vertical="center" shrinkToFit="1"/>
      <protection hidden="1"/>
    </xf>
    <xf numFmtId="38" fontId="34" fillId="26" borderId="10" xfId="34" applyFont="1" applyFill="1" applyBorder="1" applyAlignment="1" applyProtection="1">
      <alignment horizontal="center" vertical="center"/>
      <protection hidden="1"/>
    </xf>
    <xf numFmtId="38" fontId="34" fillId="26" borderId="26" xfId="34" applyFont="1" applyFill="1" applyBorder="1" applyAlignment="1" applyProtection="1">
      <alignment horizontal="center" vertical="center"/>
      <protection hidden="1"/>
    </xf>
    <xf numFmtId="49" fontId="34" fillId="26" borderId="10" xfId="0" applyNumberFormat="1" applyFont="1" applyFill="1" applyBorder="1" applyAlignment="1" applyProtection="1">
      <alignment horizontal="left" vertical="center"/>
      <protection hidden="1"/>
    </xf>
    <xf numFmtId="0" fontId="34" fillId="26" borderId="10" xfId="0" applyFont="1" applyFill="1" applyBorder="1" applyAlignment="1" applyProtection="1">
      <alignment horizontal="left" vertical="center" shrinkToFit="1"/>
      <protection hidden="1"/>
    </xf>
    <xf numFmtId="38" fontId="34" fillId="39" borderId="10" xfId="34" applyFont="1" applyFill="1" applyBorder="1" applyAlignment="1" applyProtection="1">
      <alignment horizontal="center" vertical="center"/>
      <protection hidden="1"/>
    </xf>
    <xf numFmtId="2" fontId="34" fillId="26" borderId="10" xfId="34" applyNumberFormat="1" applyFont="1" applyFill="1" applyBorder="1" applyAlignment="1" applyProtection="1">
      <alignment horizontal="center" vertical="center"/>
      <protection hidden="1"/>
    </xf>
    <xf numFmtId="2" fontId="34" fillId="26" borderId="26" xfId="34" applyNumberFormat="1" applyFont="1" applyFill="1" applyBorder="1" applyAlignment="1" applyProtection="1">
      <alignment horizontal="center" vertical="center"/>
      <protection hidden="1"/>
    </xf>
    <xf numFmtId="177" fontId="34" fillId="26" borderId="25" xfId="0" applyNumberFormat="1" applyFont="1" applyFill="1" applyBorder="1" applyAlignment="1" applyProtection="1">
      <alignment horizontal="center" vertical="center"/>
      <protection hidden="1"/>
    </xf>
    <xf numFmtId="2" fontId="34" fillId="39" borderId="10" xfId="34" applyNumberFormat="1" applyFont="1" applyFill="1" applyBorder="1" applyAlignment="1" applyProtection="1">
      <alignment horizontal="center" vertical="center"/>
      <protection hidden="1"/>
    </xf>
    <xf numFmtId="38" fontId="34" fillId="26" borderId="25" xfId="34" applyFont="1" applyFill="1" applyBorder="1" applyAlignment="1" applyProtection="1">
      <alignment horizontal="center" vertical="center"/>
      <protection hidden="1"/>
    </xf>
    <xf numFmtId="38" fontId="34" fillId="38" borderId="10" xfId="34" applyFont="1" applyFill="1" applyBorder="1" applyAlignment="1" applyProtection="1">
      <alignment horizontal="center" vertical="center"/>
      <protection hidden="1"/>
    </xf>
    <xf numFmtId="2" fontId="34" fillId="40" borderId="10" xfId="34" applyNumberFormat="1" applyFont="1" applyFill="1" applyBorder="1" applyAlignment="1" applyProtection="1">
      <alignment horizontal="center" vertical="center"/>
      <protection hidden="1"/>
    </xf>
    <xf numFmtId="2" fontId="34" fillId="26" borderId="25" xfId="34" applyNumberFormat="1" applyFont="1" applyFill="1" applyBorder="1" applyAlignment="1" applyProtection="1">
      <alignment horizontal="center" vertical="center"/>
      <protection hidden="1"/>
    </xf>
    <xf numFmtId="0" fontId="122" fillId="26" borderId="25" xfId="0" applyFont="1" applyFill="1" applyBorder="1" applyAlignment="1" applyProtection="1">
      <alignment horizontal="center" vertical="center"/>
      <protection hidden="1"/>
    </xf>
    <xf numFmtId="0" fontId="122" fillId="26" borderId="10" xfId="0" applyFont="1" applyFill="1" applyBorder="1" applyAlignment="1" applyProtection="1">
      <alignment horizontal="left" vertical="center" shrinkToFit="1"/>
      <protection hidden="1"/>
    </xf>
    <xf numFmtId="177" fontId="122" fillId="26" borderId="25" xfId="0" applyNumberFormat="1" applyFont="1" applyFill="1" applyBorder="1" applyAlignment="1" applyProtection="1">
      <alignment horizontal="center" vertical="center"/>
      <protection hidden="1"/>
    </xf>
    <xf numFmtId="0" fontId="34" fillId="26" borderId="25" xfId="0" applyFont="1" applyFill="1" applyBorder="1" applyAlignment="1" applyProtection="1">
      <alignment horizontal="center" vertical="center"/>
      <protection hidden="1"/>
    </xf>
    <xf numFmtId="0" fontId="34" fillId="38" borderId="25" xfId="0" applyFont="1" applyFill="1" applyBorder="1" applyAlignment="1" applyProtection="1">
      <alignment horizontal="center" vertical="center"/>
      <protection hidden="1"/>
    </xf>
    <xf numFmtId="2" fontId="34" fillId="26" borderId="10" xfId="0" applyNumberFormat="1" applyFont="1" applyFill="1" applyBorder="1" applyAlignment="1" applyProtection="1">
      <alignment horizontal="center"/>
      <protection hidden="1"/>
    </xf>
    <xf numFmtId="2" fontId="34" fillId="25" borderId="10" xfId="34" applyNumberFormat="1" applyFont="1" applyFill="1" applyBorder="1" applyAlignment="1" applyProtection="1">
      <alignment horizontal="center" vertical="center"/>
      <protection hidden="1"/>
    </xf>
    <xf numFmtId="0" fontId="34" fillId="38" borderId="10" xfId="0" applyNumberFormat="1" applyFont="1" applyFill="1" applyBorder="1" applyAlignment="1" applyProtection="1">
      <alignment horizontal="left" vertical="center"/>
      <protection hidden="1"/>
    </xf>
    <xf numFmtId="38" fontId="34" fillId="38" borderId="25" xfId="34" applyFont="1" applyFill="1" applyBorder="1" applyAlignment="1" applyProtection="1">
      <alignment horizontal="center" vertical="center"/>
      <protection hidden="1"/>
    </xf>
    <xf numFmtId="49" fontId="34" fillId="38" borderId="10" xfId="0" applyNumberFormat="1" applyFont="1" applyFill="1" applyBorder="1" applyAlignment="1" applyProtection="1">
      <alignment horizontal="left" vertical="center"/>
      <protection hidden="1"/>
    </xf>
    <xf numFmtId="0" fontId="34" fillId="38" borderId="10" xfId="0" applyFont="1" applyFill="1" applyBorder="1" applyAlignment="1" applyProtection="1">
      <alignment horizontal="left" vertical="center" shrinkToFit="1"/>
      <protection hidden="1"/>
    </xf>
    <xf numFmtId="2" fontId="34" fillId="38" borderId="10" xfId="34" applyNumberFormat="1" applyFont="1" applyFill="1" applyBorder="1" applyAlignment="1" applyProtection="1">
      <alignment horizontal="center" vertical="center"/>
      <protection hidden="1"/>
    </xf>
    <xf numFmtId="2" fontId="34" fillId="38" borderId="25" xfId="34" applyNumberFormat="1" applyFont="1" applyFill="1" applyBorder="1" applyAlignment="1" applyProtection="1">
      <alignment horizontal="center" vertical="center"/>
      <protection hidden="1"/>
    </xf>
    <xf numFmtId="2" fontId="34" fillId="38" borderId="26" xfId="34" applyNumberFormat="1" applyFont="1" applyFill="1" applyBorder="1" applyAlignment="1" applyProtection="1">
      <alignment horizontal="center" vertical="center"/>
      <protection hidden="1"/>
    </xf>
    <xf numFmtId="177" fontId="34" fillId="38" borderId="10" xfId="34" applyNumberFormat="1" applyFont="1" applyFill="1" applyBorder="1" applyAlignment="1" applyProtection="1">
      <alignment horizontal="center" vertical="center"/>
      <protection hidden="1"/>
    </xf>
    <xf numFmtId="177" fontId="34" fillId="38" borderId="25" xfId="34" applyNumberFormat="1" applyFont="1" applyFill="1" applyBorder="1" applyAlignment="1" applyProtection="1">
      <alignment horizontal="center" vertical="center"/>
      <protection hidden="1"/>
    </xf>
    <xf numFmtId="177" fontId="34" fillId="38" borderId="26" xfId="34" applyNumberFormat="1" applyFont="1" applyFill="1" applyBorder="1" applyAlignment="1" applyProtection="1">
      <alignment horizontal="center" vertical="center"/>
      <protection hidden="1"/>
    </xf>
    <xf numFmtId="177" fontId="122" fillId="26" borderId="10" xfId="34" applyNumberFormat="1" applyFont="1" applyFill="1" applyBorder="1" applyAlignment="1" applyProtection="1">
      <alignment horizontal="center"/>
      <protection hidden="1"/>
    </xf>
    <xf numFmtId="177" fontId="122" fillId="26" borderId="26" xfId="34" applyNumberFormat="1" applyFont="1" applyFill="1" applyBorder="1" applyAlignment="1" applyProtection="1">
      <alignment horizontal="center"/>
      <protection hidden="1"/>
    </xf>
    <xf numFmtId="177" fontId="34" fillId="26" borderId="10" xfId="34" applyNumberFormat="1" applyFont="1" applyFill="1" applyBorder="1" applyAlignment="1" applyProtection="1">
      <alignment horizontal="center" vertical="center"/>
      <protection hidden="1"/>
    </xf>
    <xf numFmtId="177" fontId="34" fillId="26" borderId="25" xfId="34" applyNumberFormat="1" applyFont="1" applyFill="1" applyBorder="1" applyAlignment="1" applyProtection="1">
      <alignment horizontal="center" vertical="center"/>
      <protection hidden="1"/>
    </xf>
    <xf numFmtId="177" fontId="34" fillId="26" borderId="26" xfId="34" applyNumberFormat="1" applyFont="1" applyFill="1" applyBorder="1" applyAlignment="1" applyProtection="1">
      <alignment horizontal="center" vertical="center"/>
      <protection hidden="1"/>
    </xf>
    <xf numFmtId="177" fontId="139" fillId="26" borderId="10" xfId="34" applyNumberFormat="1" applyFont="1" applyFill="1" applyBorder="1" applyAlignment="1" applyProtection="1">
      <alignment horizontal="center" vertical="center"/>
      <protection hidden="1"/>
    </xf>
    <xf numFmtId="177" fontId="139" fillId="38" borderId="10" xfId="34" applyNumberFormat="1" applyFont="1" applyFill="1" applyBorder="1" applyAlignment="1" applyProtection="1">
      <alignment horizontal="center" vertical="center"/>
      <protection hidden="1"/>
    </xf>
    <xf numFmtId="38" fontId="122" fillId="26" borderId="10" xfId="34" applyFont="1" applyFill="1" applyBorder="1" applyAlignment="1" applyProtection="1">
      <alignment horizontal="center" vertical="center"/>
      <protection hidden="1"/>
    </xf>
    <xf numFmtId="2" fontId="122" fillId="26" borderId="10" xfId="34" applyNumberFormat="1" applyFont="1" applyFill="1" applyBorder="1" applyAlignment="1" applyProtection="1">
      <alignment horizontal="center" vertical="center"/>
      <protection hidden="1"/>
    </xf>
    <xf numFmtId="2" fontId="122" fillId="26" borderId="26" xfId="34" applyNumberFormat="1" applyFont="1" applyFill="1" applyBorder="1" applyAlignment="1" applyProtection="1">
      <alignment horizontal="center" vertical="center"/>
      <protection hidden="1"/>
    </xf>
    <xf numFmtId="178" fontId="122" fillId="26" borderId="25" xfId="0" applyNumberFormat="1" applyFont="1" applyFill="1" applyBorder="1" applyAlignment="1" applyProtection="1">
      <alignment horizontal="center" vertical="center"/>
      <protection hidden="1"/>
    </xf>
    <xf numFmtId="178" fontId="34" fillId="26" borderId="25" xfId="0" applyNumberFormat="1" applyFont="1" applyFill="1" applyBorder="1" applyAlignment="1" applyProtection="1">
      <alignment horizontal="center" vertical="center"/>
      <protection hidden="1"/>
    </xf>
    <xf numFmtId="38" fontId="122" fillId="26" borderId="25" xfId="34" applyFont="1" applyFill="1" applyBorder="1" applyAlignment="1" applyProtection="1">
      <alignment horizontal="center"/>
      <protection hidden="1"/>
    </xf>
    <xf numFmtId="2" fontId="122" fillId="26" borderId="25" xfId="34" applyNumberFormat="1" applyFont="1" applyFill="1" applyBorder="1" applyAlignment="1" applyProtection="1">
      <alignment horizontal="center"/>
      <protection hidden="1"/>
    </xf>
    <xf numFmtId="0" fontId="34" fillId="38" borderId="52" xfId="0" applyNumberFormat="1" applyFont="1" applyFill="1" applyBorder="1" applyAlignment="1" applyProtection="1">
      <alignment horizontal="left" vertical="center"/>
      <protection hidden="1"/>
    </xf>
    <xf numFmtId="2" fontId="34" fillId="26" borderId="10" xfId="0" applyNumberFormat="1" applyFont="1" applyFill="1" applyBorder="1" applyAlignment="1" applyProtection="1">
      <alignment horizontal="left" vertical="center" shrinkToFit="1"/>
      <protection hidden="1"/>
    </xf>
    <xf numFmtId="38" fontId="34" fillId="26" borderId="10" xfId="34" applyFont="1" applyFill="1" applyBorder="1" applyAlignment="1" applyProtection="1">
      <alignment horizontal="center"/>
      <protection hidden="1"/>
    </xf>
    <xf numFmtId="2" fontId="34" fillId="26" borderId="10" xfId="34" applyNumberFormat="1" applyFont="1" applyFill="1" applyBorder="1" applyAlignment="1" applyProtection="1">
      <alignment horizontal="center"/>
      <protection hidden="1"/>
    </xf>
    <xf numFmtId="2" fontId="34" fillId="26" borderId="26" xfId="34" applyNumberFormat="1" applyFont="1" applyFill="1" applyBorder="1" applyAlignment="1" applyProtection="1">
      <alignment horizontal="center"/>
      <protection hidden="1"/>
    </xf>
    <xf numFmtId="0" fontId="122" fillId="26" borderId="10" xfId="0" quotePrefix="1" applyNumberFormat="1" applyFont="1" applyFill="1" applyBorder="1" applyAlignment="1" applyProtection="1">
      <alignment horizontal="left" vertical="center"/>
      <protection hidden="1"/>
    </xf>
    <xf numFmtId="0" fontId="34" fillId="26" borderId="10" xfId="0" quotePrefix="1" applyNumberFormat="1" applyFont="1" applyFill="1" applyBorder="1" applyAlignment="1" applyProtection="1">
      <alignment horizontal="left" vertical="center"/>
      <protection hidden="1"/>
    </xf>
    <xf numFmtId="49" fontId="34" fillId="26" borderId="10" xfId="0" quotePrefix="1" applyNumberFormat="1" applyFont="1" applyFill="1" applyBorder="1" applyAlignment="1" applyProtection="1">
      <alignment horizontal="left" vertical="center"/>
      <protection hidden="1"/>
    </xf>
    <xf numFmtId="0" fontId="122" fillId="30" borderId="10" xfId="0" applyNumberFormat="1" applyFont="1" applyFill="1" applyBorder="1" applyAlignment="1" applyProtection="1">
      <alignment vertical="center"/>
      <protection hidden="1"/>
    </xf>
    <xf numFmtId="49" fontId="122" fillId="30" borderId="10" xfId="0" applyNumberFormat="1" applyFont="1" applyFill="1" applyBorder="1" applyAlignment="1" applyProtection="1">
      <alignment vertical="center"/>
      <protection hidden="1"/>
    </xf>
    <xf numFmtId="2" fontId="122" fillId="30" borderId="25" xfId="34" applyNumberFormat="1" applyFont="1" applyFill="1" applyBorder="1" applyAlignment="1" applyProtection="1">
      <alignment horizontal="center" vertical="center"/>
      <protection hidden="1"/>
    </xf>
    <xf numFmtId="2" fontId="122" fillId="30" borderId="26" xfId="0" applyNumberFormat="1" applyFont="1" applyFill="1" applyBorder="1" applyAlignment="1" applyProtection="1">
      <alignment horizontal="center"/>
      <protection hidden="1"/>
    </xf>
    <xf numFmtId="2" fontId="122" fillId="30" borderId="10" xfId="0" applyNumberFormat="1" applyFont="1" applyFill="1" applyBorder="1" applyAlignment="1" applyProtection="1">
      <alignment horizontal="center"/>
      <protection hidden="1"/>
    </xf>
    <xf numFmtId="2" fontId="122" fillId="26" borderId="26" xfId="0" applyNumberFormat="1" applyFont="1" applyFill="1" applyBorder="1" applyAlignment="1" applyProtection="1">
      <alignment horizontal="center"/>
      <protection hidden="1"/>
    </xf>
    <xf numFmtId="2" fontId="122" fillId="26" borderId="10" xfId="0" applyNumberFormat="1" applyFont="1" applyFill="1" applyBorder="1" applyAlignment="1" applyProtection="1">
      <alignment horizontal="center"/>
      <protection hidden="1"/>
    </xf>
    <xf numFmtId="2" fontId="34" fillId="26" borderId="26" xfId="0" applyNumberFormat="1" applyFont="1" applyFill="1" applyBorder="1" applyAlignment="1" applyProtection="1">
      <alignment horizontal="center"/>
      <protection hidden="1"/>
    </xf>
    <xf numFmtId="190" fontId="122" fillId="26" borderId="26" xfId="0" applyNumberFormat="1" applyFont="1" applyFill="1" applyBorder="1" applyAlignment="1" applyProtection="1">
      <alignment horizontal="center"/>
      <protection hidden="1"/>
    </xf>
    <xf numFmtId="0" fontId="34" fillId="26" borderId="10" xfId="0" applyNumberFormat="1" applyFont="1" applyFill="1" applyBorder="1" applyAlignment="1" applyProtection="1">
      <alignment vertical="center"/>
      <protection hidden="1"/>
    </xf>
    <xf numFmtId="0" fontId="34" fillId="26" borderId="49" xfId="0" applyNumberFormat="1" applyFont="1" applyFill="1" applyBorder="1" applyAlignment="1" applyProtection="1">
      <alignment horizontal="left" vertical="center" shrinkToFit="1"/>
      <protection hidden="1"/>
    </xf>
    <xf numFmtId="0" fontId="0" fillId="0" borderId="0" xfId="0" applyFill="1" applyProtection="1">
      <alignment vertical="center"/>
      <protection hidden="1"/>
    </xf>
    <xf numFmtId="0" fontId="136" fillId="0" borderId="0" xfId="43" applyFont="1" applyFill="1" applyProtection="1">
      <protection hidden="1"/>
    </xf>
    <xf numFmtId="38" fontId="141" fillId="26" borderId="10" xfId="34" applyFont="1" applyFill="1" applyBorder="1" applyAlignment="1" applyProtection="1">
      <alignment horizontal="center" vertical="center"/>
      <protection hidden="1"/>
    </xf>
    <xf numFmtId="2" fontId="141" fillId="26" borderId="26" xfId="34" applyNumberFormat="1" applyFont="1" applyFill="1" applyBorder="1" applyAlignment="1" applyProtection="1">
      <alignment horizontal="center" vertical="center"/>
      <protection hidden="1"/>
    </xf>
    <xf numFmtId="2" fontId="141" fillId="26" borderId="10" xfId="34" applyNumberFormat="1" applyFont="1" applyFill="1" applyBorder="1" applyAlignment="1" applyProtection="1">
      <alignment horizontal="center" vertical="center"/>
      <protection hidden="1"/>
    </xf>
    <xf numFmtId="0" fontId="34" fillId="26" borderId="0" xfId="0" applyFont="1" applyFill="1" applyBorder="1" applyAlignment="1" applyProtection="1">
      <alignment horizontal="center" vertical="center"/>
      <protection hidden="1"/>
    </xf>
    <xf numFmtId="0" fontId="34" fillId="26" borderId="23" xfId="0" applyFont="1" applyFill="1" applyBorder="1" applyAlignment="1" applyProtection="1">
      <alignment horizontal="right" vertical="center"/>
      <protection hidden="1"/>
    </xf>
    <xf numFmtId="177" fontId="34" fillId="26" borderId="27" xfId="0" applyNumberFormat="1" applyFont="1" applyFill="1" applyBorder="1" applyProtection="1">
      <alignment vertical="center"/>
      <protection hidden="1"/>
    </xf>
    <xf numFmtId="191" fontId="122" fillId="26" borderId="10" xfId="34" applyNumberFormat="1" applyFont="1" applyFill="1" applyBorder="1" applyAlignment="1" applyProtection="1">
      <alignment horizontal="center" vertical="center"/>
      <protection hidden="1"/>
    </xf>
    <xf numFmtId="2" fontId="34" fillId="41" borderId="10" xfId="34" applyNumberFormat="1" applyFont="1" applyFill="1" applyBorder="1" applyAlignment="1" applyProtection="1">
      <alignment horizontal="center" vertical="center"/>
      <protection hidden="1"/>
    </xf>
    <xf numFmtId="0" fontId="0" fillId="0" borderId="51" xfId="0" applyBorder="1" applyAlignment="1">
      <alignment vertical="top"/>
    </xf>
    <xf numFmtId="0" fontId="0" fillId="0" borderId="56" xfId="0" applyBorder="1" applyAlignment="1">
      <alignment vertical="top"/>
    </xf>
    <xf numFmtId="0" fontId="0" fillId="0" borderId="50" xfId="0" applyBorder="1" applyAlignment="1">
      <alignment vertical="top"/>
    </xf>
    <xf numFmtId="0" fontId="0" fillId="0" borderId="25" xfId="0" applyBorder="1" applyAlignment="1">
      <alignment vertical="top"/>
    </xf>
    <xf numFmtId="0" fontId="0" fillId="0" borderId="54" xfId="0" applyBorder="1" applyAlignment="1">
      <alignment vertical="top"/>
    </xf>
    <xf numFmtId="0" fontId="0" fillId="0" borderId="49" xfId="0" applyBorder="1" applyAlignment="1">
      <alignment vertical="top"/>
    </xf>
    <xf numFmtId="0" fontId="0" fillId="0" borderId="15" xfId="0" applyBorder="1" applyAlignment="1">
      <alignment vertical="top"/>
    </xf>
    <xf numFmtId="0" fontId="0" fillId="0" borderId="55" xfId="0" applyFill="1" applyBorder="1" applyAlignment="1">
      <alignment vertical="top"/>
    </xf>
    <xf numFmtId="0" fontId="0" fillId="0" borderId="54" xfId="0" applyBorder="1">
      <alignment vertical="center"/>
    </xf>
    <xf numFmtId="0" fontId="0" fillId="0" borderId="25" xfId="0" applyFill="1" applyBorder="1" applyAlignment="1">
      <alignment vertical="top"/>
    </xf>
    <xf numFmtId="0" fontId="0" fillId="0" borderId="63" xfId="0" applyBorder="1" applyAlignment="1">
      <alignment vertical="top"/>
    </xf>
    <xf numFmtId="0" fontId="34" fillId="0" borderId="49" xfId="0" applyFont="1" applyFill="1" applyBorder="1" applyAlignment="1" applyProtection="1">
      <alignment horizontal="left" vertical="center"/>
      <protection locked="0"/>
    </xf>
    <xf numFmtId="0" fontId="32" fillId="27" borderId="0" xfId="0" applyFont="1" applyFill="1" applyBorder="1" applyAlignment="1" applyProtection="1">
      <alignment horizontal="center" vertical="center"/>
      <protection hidden="1"/>
    </xf>
    <xf numFmtId="0" fontId="42" fillId="26" borderId="41" xfId="28" applyFont="1" applyFill="1" applyBorder="1" applyAlignment="1" applyProtection="1">
      <alignment horizontal="left" vertical="center" indent="1"/>
      <protection hidden="1"/>
    </xf>
    <xf numFmtId="0" fontId="29" fillId="26" borderId="0" xfId="0" applyFont="1" applyFill="1" applyBorder="1" applyAlignment="1" applyProtection="1">
      <alignment horizontal="right" vertical="center"/>
      <protection hidden="1"/>
    </xf>
    <xf numFmtId="178" fontId="29" fillId="26" borderId="24" xfId="0" applyNumberFormat="1" applyFont="1" applyFill="1" applyBorder="1" applyAlignment="1" applyProtection="1">
      <alignment horizontal="left" vertical="center"/>
    </xf>
    <xf numFmtId="0" fontId="36" fillId="0" borderId="10" xfId="0" applyFont="1" applyFill="1" applyBorder="1" applyAlignment="1" applyProtection="1">
      <alignment horizontal="center" vertical="center"/>
      <protection locked="0" hidden="1"/>
    </xf>
    <xf numFmtId="178" fontId="0" fillId="0" borderId="10" xfId="0" applyNumberFormat="1" applyBorder="1" applyAlignment="1">
      <alignment vertical="top"/>
    </xf>
    <xf numFmtId="0" fontId="0" fillId="0" borderId="0" xfId="0">
      <alignment vertical="center"/>
    </xf>
    <xf numFmtId="2" fontId="34" fillId="0" borderId="0" xfId="0" applyNumberFormat="1" applyFont="1" applyFill="1" applyBorder="1" applyAlignment="1" applyProtection="1">
      <alignment horizontal="center"/>
      <protection hidden="1"/>
    </xf>
    <xf numFmtId="2" fontId="34" fillId="0" borderId="0" xfId="0" applyNumberFormat="1" applyFont="1" applyFill="1" applyBorder="1" applyAlignment="1" applyProtection="1">
      <alignment horizontal="center" vertical="top" shrinkToFit="1"/>
      <protection hidden="1"/>
    </xf>
    <xf numFmtId="40" fontId="34" fillId="0" borderId="0" xfId="34" applyNumberFormat="1" applyFont="1" applyFill="1" applyBorder="1" applyAlignment="1" applyProtection="1">
      <alignment horizontal="center" vertical="top"/>
      <protection hidden="1"/>
    </xf>
    <xf numFmtId="2" fontId="122" fillId="0" borderId="0" xfId="0" applyNumberFormat="1" applyFont="1" applyFill="1" applyBorder="1" applyAlignment="1" applyProtection="1">
      <alignment horizontal="center" vertical="top"/>
      <protection hidden="1"/>
    </xf>
    <xf numFmtId="2" fontId="122" fillId="0" borderId="0" xfId="34" applyNumberFormat="1" applyFont="1" applyFill="1" applyBorder="1" applyAlignment="1" applyProtection="1">
      <alignment horizontal="center" vertical="center"/>
      <protection hidden="1"/>
    </xf>
    <xf numFmtId="2" fontId="122" fillId="0" borderId="0" xfId="34" applyNumberFormat="1" applyFont="1" applyFill="1" applyBorder="1" applyAlignment="1" applyProtection="1">
      <alignment horizontal="center"/>
      <protection hidden="1"/>
    </xf>
    <xf numFmtId="2" fontId="34" fillId="0" borderId="0" xfId="34" applyNumberFormat="1" applyFont="1" applyFill="1" applyBorder="1" applyAlignment="1" applyProtection="1">
      <alignment horizontal="center" vertical="center"/>
      <protection hidden="1"/>
    </xf>
    <xf numFmtId="177" fontId="34" fillId="0" borderId="0" xfId="34" applyNumberFormat="1" applyFont="1" applyFill="1" applyBorder="1" applyAlignment="1" applyProtection="1">
      <alignment horizontal="center" vertical="center"/>
      <protection hidden="1"/>
    </xf>
    <xf numFmtId="177" fontId="122" fillId="0" borderId="0" xfId="34" applyNumberFormat="1" applyFont="1" applyFill="1" applyBorder="1" applyAlignment="1" applyProtection="1">
      <alignment horizontal="center"/>
      <protection hidden="1"/>
    </xf>
    <xf numFmtId="2" fontId="34" fillId="0" borderId="0" xfId="34" applyNumberFormat="1" applyFont="1" applyFill="1" applyBorder="1" applyAlignment="1" applyProtection="1">
      <alignment horizontal="center"/>
      <protection hidden="1"/>
    </xf>
    <xf numFmtId="2" fontId="122" fillId="0" borderId="0" xfId="0" applyNumberFormat="1" applyFont="1" applyFill="1" applyBorder="1" applyAlignment="1" applyProtection="1">
      <alignment horizontal="center"/>
      <protection hidden="1"/>
    </xf>
    <xf numFmtId="0" fontId="0" fillId="37" borderId="0" xfId="0" applyFill="1">
      <alignment vertical="center"/>
    </xf>
    <xf numFmtId="0" fontId="38" fillId="26" borderId="0" xfId="0" applyFont="1" applyFill="1" applyBorder="1" applyAlignment="1" applyProtection="1">
      <alignment horizontal="left" vertical="center"/>
      <protection hidden="1"/>
    </xf>
    <xf numFmtId="40" fontId="0" fillId="0" borderId="10" xfId="0" applyNumberFormat="1" applyBorder="1">
      <alignment vertical="center"/>
    </xf>
    <xf numFmtId="2" fontId="122" fillId="43" borderId="25" xfId="34" applyNumberFormat="1" applyFont="1" applyFill="1" applyBorder="1" applyAlignment="1" applyProtection="1">
      <alignment horizontal="center" vertical="center"/>
      <protection hidden="1"/>
    </xf>
    <xf numFmtId="2" fontId="34" fillId="43" borderId="10" xfId="34" applyNumberFormat="1" applyFont="1" applyFill="1" applyBorder="1" applyAlignment="1" applyProtection="1">
      <alignment horizontal="center" vertical="center"/>
      <protection hidden="1"/>
    </xf>
    <xf numFmtId="2" fontId="34" fillId="44" borderId="10" xfId="34" applyNumberFormat="1" applyFont="1" applyFill="1" applyBorder="1" applyAlignment="1" applyProtection="1">
      <alignment horizontal="center" vertical="center"/>
      <protection hidden="1"/>
    </xf>
    <xf numFmtId="2" fontId="34" fillId="43" borderId="25" xfId="34" applyNumberFormat="1" applyFont="1" applyFill="1" applyBorder="1" applyAlignment="1" applyProtection="1">
      <alignment horizontal="center" vertical="center"/>
      <protection hidden="1"/>
    </xf>
    <xf numFmtId="177" fontId="122" fillId="43" borderId="25" xfId="0" applyNumberFormat="1" applyFont="1" applyFill="1" applyBorder="1" applyAlignment="1" applyProtection="1">
      <alignment horizontal="center" vertical="center"/>
      <protection hidden="1"/>
    </xf>
    <xf numFmtId="177" fontId="34" fillId="43" borderId="25" xfId="0" applyNumberFormat="1" applyFont="1" applyFill="1" applyBorder="1" applyAlignment="1" applyProtection="1">
      <alignment horizontal="center" vertical="center"/>
      <protection hidden="1"/>
    </xf>
    <xf numFmtId="177" fontId="34" fillId="45" borderId="25" xfId="34" applyNumberFormat="1" applyFont="1" applyFill="1" applyBorder="1" applyAlignment="1" applyProtection="1">
      <alignment horizontal="center" vertical="center"/>
      <protection hidden="1"/>
    </xf>
    <xf numFmtId="177" fontId="34" fillId="44" borderId="25" xfId="0" applyNumberFormat="1" applyFont="1" applyFill="1" applyBorder="1" applyAlignment="1" applyProtection="1">
      <alignment horizontal="center" vertical="center"/>
      <protection hidden="1"/>
    </xf>
    <xf numFmtId="177" fontId="142" fillId="43" borderId="25" xfId="0" applyNumberFormat="1" applyFont="1" applyFill="1" applyBorder="1" applyAlignment="1" applyProtection="1">
      <alignment horizontal="center" vertical="center"/>
      <protection hidden="1"/>
    </xf>
    <xf numFmtId="177" fontId="34" fillId="46" borderId="25" xfId="34" applyNumberFormat="1" applyFont="1" applyFill="1" applyBorder="1" applyAlignment="1" applyProtection="1">
      <alignment horizontal="center" vertical="center"/>
      <protection hidden="1"/>
    </xf>
    <xf numFmtId="177" fontId="34" fillId="43" borderId="25" xfId="34" applyNumberFormat="1" applyFont="1" applyFill="1" applyBorder="1" applyAlignment="1" applyProtection="1">
      <alignment horizontal="center" vertical="center"/>
      <protection hidden="1"/>
    </xf>
    <xf numFmtId="177" fontId="34" fillId="43" borderId="10" xfId="34" applyNumberFormat="1" applyFont="1" applyFill="1" applyBorder="1" applyAlignment="1" applyProtection="1">
      <alignment horizontal="center" vertical="center"/>
      <protection hidden="1"/>
    </xf>
    <xf numFmtId="3" fontId="148" fillId="0" borderId="61" xfId="0" applyNumberFormat="1" applyFont="1" applyFill="1" applyBorder="1" applyAlignment="1" applyProtection="1">
      <alignment horizontal="left" vertical="center"/>
      <protection hidden="1"/>
    </xf>
    <xf numFmtId="0" fontId="148" fillId="0" borderId="61" xfId="0" applyFont="1" applyFill="1" applyBorder="1" applyAlignment="1" applyProtection="1">
      <alignment vertical="center"/>
      <protection hidden="1"/>
    </xf>
    <xf numFmtId="0" fontId="149" fillId="0" borderId="0" xfId="0" applyFont="1">
      <alignment vertical="center"/>
    </xf>
    <xf numFmtId="0" fontId="34" fillId="26" borderId="25" xfId="0" applyNumberFormat="1" applyFont="1" applyFill="1" applyBorder="1" applyAlignment="1" applyProtection="1">
      <alignment horizontal="left" vertical="center" shrinkToFit="1"/>
      <protection hidden="1"/>
    </xf>
    <xf numFmtId="0" fontId="0" fillId="0" borderId="0" xfId="0">
      <alignment vertical="center"/>
    </xf>
    <xf numFmtId="187" fontId="122" fillId="30" borderId="10" xfId="34" applyNumberFormat="1" applyFont="1" applyFill="1" applyBorder="1" applyAlignment="1" applyProtection="1">
      <alignment horizontal="center" vertical="center"/>
      <protection hidden="1"/>
    </xf>
    <xf numFmtId="187" fontId="122" fillId="30" borderId="26" xfId="34" applyNumberFormat="1" applyFont="1" applyFill="1" applyBorder="1" applyAlignment="1" applyProtection="1">
      <alignment horizontal="center" vertical="center"/>
      <protection hidden="1"/>
    </xf>
    <xf numFmtId="187" fontId="122" fillId="26" borderId="10" xfId="34" applyNumberFormat="1" applyFont="1" applyFill="1" applyBorder="1" applyAlignment="1" applyProtection="1">
      <alignment horizontal="center"/>
      <protection hidden="1"/>
    </xf>
    <xf numFmtId="187" fontId="122" fillId="26" borderId="26" xfId="34" applyNumberFormat="1" applyFont="1" applyFill="1" applyBorder="1" applyAlignment="1" applyProtection="1">
      <alignment horizontal="center"/>
      <protection hidden="1"/>
    </xf>
    <xf numFmtId="187" fontId="34" fillId="26" borderId="10" xfId="34" applyNumberFormat="1" applyFont="1" applyFill="1" applyBorder="1" applyAlignment="1" applyProtection="1">
      <alignment horizontal="center" vertical="center"/>
      <protection hidden="1"/>
    </xf>
    <xf numFmtId="187" fontId="122" fillId="26" borderId="10" xfId="34" applyNumberFormat="1" applyFont="1" applyFill="1" applyBorder="1" applyAlignment="1" applyProtection="1">
      <alignment horizontal="center" vertical="center"/>
      <protection hidden="1"/>
    </xf>
    <xf numFmtId="187" fontId="122" fillId="26" borderId="26" xfId="34" applyNumberFormat="1" applyFont="1" applyFill="1" applyBorder="1" applyAlignment="1" applyProtection="1">
      <alignment horizontal="center" vertical="center"/>
      <protection hidden="1"/>
    </xf>
    <xf numFmtId="187" fontId="34" fillId="26" borderId="10" xfId="34" applyNumberFormat="1" applyFont="1" applyFill="1" applyBorder="1" applyAlignment="1" applyProtection="1">
      <alignment horizontal="center"/>
      <protection hidden="1"/>
    </xf>
    <xf numFmtId="187" fontId="122" fillId="30" borderId="26" xfId="0" applyNumberFormat="1" applyFont="1" applyFill="1" applyBorder="1" applyAlignment="1" applyProtection="1">
      <alignment horizontal="center"/>
      <protection hidden="1"/>
    </xf>
    <xf numFmtId="187" fontId="122" fillId="30" borderId="10" xfId="0" applyNumberFormat="1" applyFont="1" applyFill="1" applyBorder="1" applyAlignment="1" applyProtection="1">
      <alignment horizontal="center"/>
      <protection hidden="1"/>
    </xf>
    <xf numFmtId="187" fontId="151" fillId="30" borderId="10" xfId="34" applyNumberFormat="1" applyFont="1" applyFill="1" applyBorder="1" applyAlignment="1" applyProtection="1">
      <alignment horizontal="center" vertical="center"/>
      <protection hidden="1"/>
    </xf>
    <xf numFmtId="187" fontId="151" fillId="30" borderId="26" xfId="34" applyNumberFormat="1" applyFont="1" applyFill="1" applyBorder="1" applyAlignment="1" applyProtection="1">
      <alignment horizontal="center" vertical="center"/>
      <protection hidden="1"/>
    </xf>
    <xf numFmtId="187" fontId="151" fillId="26" borderId="10" xfId="34" applyNumberFormat="1" applyFont="1" applyFill="1" applyBorder="1" applyAlignment="1" applyProtection="1">
      <alignment horizontal="center"/>
      <protection hidden="1"/>
    </xf>
    <xf numFmtId="187" fontId="151" fillId="43" borderId="25" xfId="34" applyNumberFormat="1" applyFont="1" applyFill="1" applyBorder="1" applyAlignment="1" applyProtection="1">
      <alignment horizontal="center" vertical="center"/>
      <protection hidden="1"/>
    </xf>
    <xf numFmtId="187" fontId="151" fillId="26" borderId="26" xfId="34" applyNumberFormat="1" applyFont="1" applyFill="1" applyBorder="1" applyAlignment="1" applyProtection="1">
      <alignment horizontal="center"/>
      <protection hidden="1"/>
    </xf>
    <xf numFmtId="187" fontId="152" fillId="26" borderId="10" xfId="34" applyNumberFormat="1" applyFont="1" applyFill="1" applyBorder="1" applyAlignment="1" applyProtection="1">
      <alignment horizontal="center" vertical="center"/>
      <protection hidden="1"/>
    </xf>
    <xf numFmtId="187" fontId="152" fillId="43" borderId="10" xfId="34" applyNumberFormat="1" applyFont="1" applyFill="1" applyBorder="1" applyAlignment="1" applyProtection="1">
      <alignment horizontal="center" vertical="center"/>
      <protection hidden="1"/>
    </xf>
    <xf numFmtId="187" fontId="152" fillId="26" borderId="26" xfId="34" applyNumberFormat="1" applyFont="1" applyFill="1" applyBorder="1" applyAlignment="1" applyProtection="1">
      <alignment horizontal="center" vertical="center"/>
      <protection hidden="1"/>
    </xf>
    <xf numFmtId="187" fontId="152" fillId="43" borderId="25" xfId="34" applyNumberFormat="1" applyFont="1" applyFill="1" applyBorder="1" applyAlignment="1" applyProtection="1">
      <alignment horizontal="center" vertical="center"/>
      <protection hidden="1"/>
    </xf>
    <xf numFmtId="187" fontId="151" fillId="43" borderId="25" xfId="0" applyNumberFormat="1" applyFont="1" applyFill="1" applyBorder="1" applyAlignment="1" applyProtection="1">
      <alignment horizontal="center" vertical="center"/>
      <protection hidden="1"/>
    </xf>
    <xf numFmtId="187" fontId="152" fillId="43" borderId="25" xfId="0" applyNumberFormat="1" applyFont="1" applyFill="1" applyBorder="1" applyAlignment="1" applyProtection="1">
      <alignment horizontal="center" vertical="center"/>
      <protection hidden="1"/>
    </xf>
    <xf numFmtId="187" fontId="152" fillId="26" borderId="10" xfId="0" applyNumberFormat="1" applyFont="1" applyFill="1" applyBorder="1" applyAlignment="1" applyProtection="1">
      <alignment horizontal="center"/>
      <protection hidden="1"/>
    </xf>
    <xf numFmtId="187" fontId="152" fillId="38" borderId="10" xfId="34" applyNumberFormat="1" applyFont="1" applyFill="1" applyBorder="1" applyAlignment="1" applyProtection="1">
      <alignment horizontal="center" vertical="center"/>
      <protection hidden="1"/>
    </xf>
    <xf numFmtId="187" fontId="152" fillId="45" borderId="25" xfId="34" applyNumberFormat="1" applyFont="1" applyFill="1" applyBorder="1" applyAlignment="1" applyProtection="1">
      <alignment horizontal="center" vertical="center"/>
      <protection hidden="1"/>
    </xf>
    <xf numFmtId="187" fontId="152" fillId="38" borderId="26" xfId="34" applyNumberFormat="1" applyFont="1" applyFill="1" applyBorder="1" applyAlignment="1" applyProtection="1">
      <alignment horizontal="center" vertical="center"/>
      <protection hidden="1"/>
    </xf>
    <xf numFmtId="187" fontId="151" fillId="26" borderId="10" xfId="34" applyNumberFormat="1" applyFont="1" applyFill="1" applyBorder="1" applyAlignment="1" applyProtection="1">
      <alignment horizontal="center" vertical="center"/>
      <protection hidden="1"/>
    </xf>
    <xf numFmtId="187" fontId="151" fillId="26" borderId="26" xfId="34" applyNumberFormat="1" applyFont="1" applyFill="1" applyBorder="1" applyAlignment="1" applyProtection="1">
      <alignment horizontal="center" vertical="center"/>
      <protection hidden="1"/>
    </xf>
    <xf numFmtId="187" fontId="152" fillId="26" borderId="25" xfId="34" applyNumberFormat="1" applyFont="1" applyFill="1" applyBorder="1" applyAlignment="1" applyProtection="1">
      <alignment horizontal="center" vertical="center"/>
      <protection hidden="1"/>
    </xf>
    <xf numFmtId="187" fontId="152" fillId="26" borderId="25" xfId="0" applyNumberFormat="1" applyFont="1" applyFill="1" applyBorder="1" applyAlignment="1" applyProtection="1">
      <alignment horizontal="center" vertical="center"/>
      <protection hidden="1"/>
    </xf>
    <xf numFmtId="187" fontId="151" fillId="26" borderId="25" xfId="34" applyNumberFormat="1" applyFont="1" applyFill="1" applyBorder="1" applyAlignment="1" applyProtection="1">
      <alignment horizontal="center"/>
      <protection hidden="1"/>
    </xf>
    <xf numFmtId="187" fontId="152" fillId="26" borderId="10" xfId="34" applyNumberFormat="1" applyFont="1" applyFill="1" applyBorder="1" applyAlignment="1" applyProtection="1">
      <alignment horizontal="center"/>
      <protection hidden="1"/>
    </xf>
    <xf numFmtId="187" fontId="152" fillId="26" borderId="26" xfId="34" applyNumberFormat="1" applyFont="1" applyFill="1" applyBorder="1" applyAlignment="1" applyProtection="1">
      <alignment horizontal="center"/>
      <protection hidden="1"/>
    </xf>
    <xf numFmtId="187" fontId="151" fillId="34" borderId="10" xfId="34" applyNumberFormat="1" applyFont="1" applyFill="1" applyBorder="1" applyAlignment="1" applyProtection="1">
      <alignment horizontal="center" vertical="top"/>
      <protection hidden="1"/>
    </xf>
    <xf numFmtId="187" fontId="151" fillId="34" borderId="25" xfId="34" applyNumberFormat="1" applyFont="1" applyFill="1" applyBorder="1" applyAlignment="1" applyProtection="1">
      <alignment horizontal="center" vertical="top"/>
      <protection hidden="1"/>
    </xf>
    <xf numFmtId="187" fontId="151" fillId="34" borderId="26" xfId="0" applyNumberFormat="1" applyFont="1" applyFill="1" applyBorder="1" applyAlignment="1" applyProtection="1">
      <alignment horizontal="center" vertical="top"/>
      <protection hidden="1"/>
    </xf>
    <xf numFmtId="187" fontId="151" fillId="34" borderId="10" xfId="0" applyNumberFormat="1" applyFont="1" applyFill="1" applyBorder="1" applyAlignment="1" applyProtection="1">
      <alignment horizontal="center" vertical="top"/>
      <protection hidden="1"/>
    </xf>
    <xf numFmtId="187" fontId="151" fillId="30" borderId="26" xfId="0" applyNumberFormat="1" applyFont="1" applyFill="1" applyBorder="1" applyAlignment="1" applyProtection="1">
      <alignment horizontal="center"/>
      <protection hidden="1"/>
    </xf>
    <xf numFmtId="187" fontId="151" fillId="30" borderId="10" xfId="0" applyNumberFormat="1" applyFont="1" applyFill="1" applyBorder="1" applyAlignment="1" applyProtection="1">
      <alignment horizontal="center"/>
      <protection hidden="1"/>
    </xf>
    <xf numFmtId="187" fontId="151" fillId="26" borderId="26" xfId="0" applyNumberFormat="1" applyFont="1" applyFill="1" applyBorder="1" applyAlignment="1" applyProtection="1">
      <alignment horizontal="center"/>
      <protection hidden="1"/>
    </xf>
    <xf numFmtId="187" fontId="151" fillId="26" borderId="10" xfId="0" applyNumberFormat="1" applyFont="1" applyFill="1" applyBorder="1" applyAlignment="1" applyProtection="1">
      <alignment horizontal="center"/>
      <protection hidden="1"/>
    </xf>
    <xf numFmtId="187" fontId="152" fillId="26" borderId="26" xfId="0" applyNumberFormat="1" applyFont="1" applyFill="1" applyBorder="1" applyAlignment="1" applyProtection="1">
      <alignment horizontal="center"/>
      <protection hidden="1"/>
    </xf>
    <xf numFmtId="0" fontId="40" fillId="26" borderId="23" xfId="0" applyFont="1" applyFill="1" applyBorder="1" applyAlignment="1" applyProtection="1">
      <protection hidden="1"/>
    </xf>
    <xf numFmtId="0" fontId="143" fillId="26" borderId="0" xfId="0" applyFont="1" applyFill="1" applyBorder="1" applyAlignment="1" applyProtection="1">
      <alignment horizontal="left" vertical="center"/>
      <protection hidden="1"/>
    </xf>
    <xf numFmtId="0" fontId="34" fillId="0" borderId="88" xfId="0" applyFont="1" applyFill="1" applyBorder="1" applyAlignment="1" applyProtection="1">
      <alignment vertical="center"/>
      <protection hidden="1"/>
    </xf>
    <xf numFmtId="2" fontId="35" fillId="0" borderId="52" xfId="0" applyNumberFormat="1" applyFont="1" applyFill="1" applyBorder="1" applyAlignment="1" applyProtection="1">
      <alignment horizontal="left" vertical="center"/>
      <protection hidden="1"/>
    </xf>
    <xf numFmtId="181" fontId="34" fillId="0" borderId="52" xfId="0" applyNumberFormat="1" applyFont="1" applyFill="1" applyBorder="1" applyAlignment="1" applyProtection="1">
      <alignment horizontal="left" vertical="center"/>
      <protection hidden="1"/>
    </xf>
    <xf numFmtId="0" fontId="55" fillId="0" borderId="89" xfId="0" applyFont="1" applyFill="1" applyBorder="1" applyProtection="1">
      <alignment vertical="center"/>
      <protection hidden="1"/>
    </xf>
    <xf numFmtId="0" fontId="34" fillId="0" borderId="88" xfId="0" applyFont="1" applyFill="1" applyBorder="1" applyAlignment="1" applyProtection="1">
      <alignment horizontal="left" vertical="center"/>
      <protection hidden="1"/>
    </xf>
    <xf numFmtId="37" fontId="35" fillId="0" borderId="52" xfId="0" applyNumberFormat="1" applyFont="1" applyFill="1" applyBorder="1" applyAlignment="1" applyProtection="1">
      <alignment horizontal="left" vertical="center"/>
      <protection hidden="1"/>
    </xf>
    <xf numFmtId="0" fontId="55" fillId="0" borderId="128" xfId="0" applyFont="1" applyFill="1" applyBorder="1" applyProtection="1">
      <alignment vertical="center"/>
      <protection hidden="1"/>
    </xf>
    <xf numFmtId="3" fontId="34" fillId="0" borderId="52" xfId="0" applyNumberFormat="1" applyFont="1" applyFill="1" applyBorder="1" applyAlignment="1" applyProtection="1">
      <alignment horizontal="right" vertical="center"/>
      <protection hidden="1"/>
    </xf>
    <xf numFmtId="37" fontId="29" fillId="0" borderId="78" xfId="0" applyNumberFormat="1" applyFont="1" applyFill="1" applyBorder="1" applyAlignment="1" applyProtection="1">
      <alignment horizontal="left" vertical="center"/>
      <protection hidden="1"/>
    </xf>
    <xf numFmtId="187" fontId="34" fillId="26" borderId="25" xfId="34" applyNumberFormat="1" applyFont="1" applyFill="1" applyBorder="1" applyAlignment="1" applyProtection="1">
      <alignment horizontal="center" vertical="center"/>
      <protection hidden="1"/>
    </xf>
    <xf numFmtId="178" fontId="0" fillId="0" borderId="10" xfId="0" applyNumberFormat="1" applyBorder="1">
      <alignment vertical="center"/>
    </xf>
    <xf numFmtId="0" fontId="29" fillId="26" borderId="12" xfId="0" applyFont="1" applyFill="1" applyBorder="1" applyAlignment="1" applyProtection="1">
      <alignment horizontal="left" vertical="center"/>
      <protection hidden="1"/>
    </xf>
    <xf numFmtId="0" fontId="34" fillId="26" borderId="25" xfId="0" applyNumberFormat="1" applyFont="1" applyFill="1" applyBorder="1" applyAlignment="1" applyProtection="1">
      <alignment horizontal="left" vertical="center" shrinkToFit="1"/>
      <protection hidden="1"/>
    </xf>
    <xf numFmtId="0" fontId="29" fillId="26" borderId="0" xfId="0" applyFont="1" applyFill="1" applyBorder="1" applyAlignment="1" applyProtection="1">
      <alignment horizontal="left" vertical="center"/>
      <protection hidden="1"/>
    </xf>
    <xf numFmtId="0" fontId="34" fillId="26" borderId="29" xfId="0" applyFont="1" applyFill="1" applyBorder="1" applyAlignment="1" applyProtection="1">
      <alignment vertical="center"/>
      <protection hidden="1"/>
    </xf>
    <xf numFmtId="0" fontId="34" fillId="26" borderId="10" xfId="0" applyFont="1" applyFill="1" applyBorder="1" applyAlignment="1" applyProtection="1">
      <alignment horizontal="left" vertical="center"/>
    </xf>
    <xf numFmtId="0" fontId="34" fillId="26" borderId="49" xfId="0" applyFont="1" applyFill="1" applyBorder="1" applyAlignment="1" applyProtection="1">
      <alignment horizontal="left" vertical="center"/>
      <protection hidden="1"/>
    </xf>
    <xf numFmtId="0" fontId="34" fillId="26" borderId="50" xfId="0" applyFont="1" applyFill="1" applyBorder="1" applyAlignment="1" applyProtection="1">
      <alignment horizontal="left" vertical="center"/>
      <protection hidden="1"/>
    </xf>
    <xf numFmtId="0" fontId="34" fillId="26" borderId="51" xfId="0" applyFont="1" applyFill="1" applyBorder="1" applyAlignment="1" applyProtection="1">
      <alignment horizontal="left" vertical="center"/>
      <protection hidden="1"/>
    </xf>
    <xf numFmtId="0" fontId="34" fillId="26" borderId="52" xfId="0" applyFont="1" applyFill="1" applyBorder="1" applyAlignment="1" applyProtection="1">
      <alignment horizontal="left" vertical="center"/>
      <protection hidden="1"/>
    </xf>
    <xf numFmtId="0" fontId="34" fillId="26" borderId="11" xfId="0" applyFont="1" applyFill="1" applyBorder="1" applyAlignment="1" applyProtection="1">
      <alignment horizontal="left" vertical="center"/>
      <protection hidden="1"/>
    </xf>
    <xf numFmtId="0" fontId="34" fillId="26" borderId="12" xfId="0" applyFont="1" applyFill="1" applyBorder="1" applyAlignment="1" applyProtection="1">
      <alignment horizontal="left" vertical="center"/>
      <protection hidden="1"/>
    </xf>
    <xf numFmtId="0" fontId="34" fillId="26" borderId="13" xfId="0" applyFont="1" applyFill="1" applyBorder="1" applyAlignment="1" applyProtection="1">
      <alignment horizontal="left" vertical="center"/>
      <protection hidden="1"/>
    </xf>
    <xf numFmtId="0" fontId="34" fillId="26" borderId="54" xfId="0" applyFont="1" applyFill="1" applyBorder="1" applyAlignment="1" applyProtection="1">
      <alignment horizontal="left" vertical="center"/>
      <protection hidden="1"/>
    </xf>
    <xf numFmtId="0" fontId="34" fillId="26" borderId="55" xfId="0" applyFont="1" applyFill="1" applyBorder="1" applyAlignment="1" applyProtection="1">
      <alignment horizontal="left" vertical="center"/>
      <protection hidden="1"/>
    </xf>
    <xf numFmtId="0" fontId="34" fillId="26" borderId="56" xfId="0" applyFont="1" applyFill="1" applyBorder="1" applyAlignment="1" applyProtection="1">
      <alignment horizontal="left" vertical="center"/>
      <protection hidden="1"/>
    </xf>
    <xf numFmtId="0" fontId="156" fillId="26" borderId="23" xfId="0" applyFont="1" applyFill="1" applyBorder="1" applyAlignment="1" applyProtection="1">
      <protection hidden="1"/>
    </xf>
    <xf numFmtId="180" fontId="34" fillId="0" borderId="75" xfId="0" applyNumberFormat="1" applyFont="1" applyFill="1" applyBorder="1" applyAlignment="1" applyProtection="1">
      <alignment horizontal="left" vertical="center"/>
      <protection hidden="1"/>
    </xf>
    <xf numFmtId="0" fontId="66" fillId="0" borderId="66" xfId="0" applyFont="1" applyFill="1" applyBorder="1" applyAlignment="1" applyProtection="1">
      <alignment vertical="center" wrapText="1"/>
      <protection hidden="1"/>
    </xf>
    <xf numFmtId="0" fontId="0" fillId="0" borderId="10" xfId="0" applyNumberFormat="1" applyFont="1" applyFill="1" applyBorder="1" applyAlignment="1" applyProtection="1">
      <alignment horizontal="left" vertical="center"/>
      <protection hidden="1"/>
    </xf>
    <xf numFmtId="182" fontId="37" fillId="0" borderId="91" xfId="0" applyNumberFormat="1" applyFont="1" applyFill="1" applyBorder="1" applyAlignment="1" applyProtection="1">
      <alignment horizontal="center" vertical="center"/>
      <protection locked="0"/>
    </xf>
    <xf numFmtId="187" fontId="122" fillId="43" borderId="25" xfId="34" applyNumberFormat="1" applyFont="1" applyFill="1" applyBorder="1" applyAlignment="1" applyProtection="1">
      <alignment horizontal="center" vertical="center"/>
      <protection hidden="1"/>
    </xf>
    <xf numFmtId="187" fontId="34" fillId="43" borderId="10" xfId="34" applyNumberFormat="1" applyFont="1" applyFill="1" applyBorder="1" applyAlignment="1" applyProtection="1">
      <alignment horizontal="center" vertical="center"/>
      <protection hidden="1"/>
    </xf>
    <xf numFmtId="187" fontId="34" fillId="26" borderId="26" xfId="34" applyNumberFormat="1" applyFont="1" applyFill="1" applyBorder="1" applyAlignment="1" applyProtection="1">
      <alignment horizontal="center" vertical="center"/>
      <protection hidden="1"/>
    </xf>
    <xf numFmtId="187" fontId="122" fillId="43" borderId="25" xfId="0" applyNumberFormat="1" applyFont="1" applyFill="1" applyBorder="1" applyAlignment="1" applyProtection="1">
      <alignment horizontal="center" vertical="center"/>
      <protection hidden="1"/>
    </xf>
    <xf numFmtId="187" fontId="34" fillId="43" borderId="25" xfId="0" applyNumberFormat="1" applyFont="1" applyFill="1" applyBorder="1" applyAlignment="1" applyProtection="1">
      <alignment horizontal="center" vertical="center"/>
      <protection hidden="1"/>
    </xf>
    <xf numFmtId="187" fontId="34" fillId="26" borderId="10" xfId="0" applyNumberFormat="1" applyFont="1" applyFill="1" applyBorder="1" applyAlignment="1" applyProtection="1">
      <alignment horizontal="center"/>
      <protection hidden="1"/>
    </xf>
    <xf numFmtId="187" fontId="34" fillId="38" borderId="10" xfId="34" applyNumberFormat="1" applyFont="1" applyFill="1" applyBorder="1" applyAlignment="1" applyProtection="1">
      <alignment horizontal="center" vertical="center"/>
      <protection hidden="1"/>
    </xf>
    <xf numFmtId="187" fontId="34" fillId="45" borderId="25" xfId="34" applyNumberFormat="1" applyFont="1" applyFill="1" applyBorder="1" applyAlignment="1" applyProtection="1">
      <alignment horizontal="center" vertical="center"/>
      <protection hidden="1"/>
    </xf>
    <xf numFmtId="187" fontId="34" fillId="38" borderId="26" xfId="34" applyNumberFormat="1" applyFont="1" applyFill="1" applyBorder="1" applyAlignment="1" applyProtection="1">
      <alignment horizontal="center" vertical="center"/>
      <protection hidden="1"/>
    </xf>
    <xf numFmtId="187" fontId="34" fillId="43" borderId="25" xfId="34" applyNumberFormat="1" applyFont="1" applyFill="1" applyBorder="1" applyAlignment="1" applyProtection="1">
      <alignment horizontal="center" vertical="center"/>
      <protection hidden="1"/>
    </xf>
    <xf numFmtId="187" fontId="34" fillId="26" borderId="25" xfId="0" applyNumberFormat="1" applyFont="1" applyFill="1" applyBorder="1" applyAlignment="1" applyProtection="1">
      <alignment horizontal="center" vertical="center"/>
      <protection hidden="1"/>
    </xf>
    <xf numFmtId="187" fontId="122" fillId="26" borderId="25" xfId="34" applyNumberFormat="1" applyFont="1" applyFill="1" applyBorder="1" applyAlignment="1" applyProtection="1">
      <alignment horizontal="center"/>
      <protection hidden="1"/>
    </xf>
    <xf numFmtId="187" fontId="34" fillId="26" borderId="26" xfId="34" applyNumberFormat="1" applyFont="1" applyFill="1" applyBorder="1" applyAlignment="1" applyProtection="1">
      <alignment horizontal="center"/>
      <protection hidden="1"/>
    </xf>
    <xf numFmtId="187" fontId="122" fillId="34" borderId="10" xfId="34" applyNumberFormat="1" applyFont="1" applyFill="1" applyBorder="1" applyAlignment="1" applyProtection="1">
      <alignment horizontal="center" vertical="top"/>
      <protection hidden="1"/>
    </xf>
    <xf numFmtId="187" fontId="122" fillId="34" borderId="25" xfId="34" applyNumberFormat="1" applyFont="1" applyFill="1" applyBorder="1" applyAlignment="1" applyProtection="1">
      <alignment horizontal="center" vertical="top"/>
      <protection hidden="1"/>
    </xf>
    <xf numFmtId="187" fontId="122" fillId="34" borderId="26" xfId="0" applyNumberFormat="1" applyFont="1" applyFill="1" applyBorder="1" applyAlignment="1" applyProtection="1">
      <alignment horizontal="center" vertical="top"/>
      <protection hidden="1"/>
    </xf>
    <xf numFmtId="187" fontId="122" fillId="34" borderId="10" xfId="0" applyNumberFormat="1" applyFont="1" applyFill="1" applyBorder="1" applyAlignment="1" applyProtection="1">
      <alignment horizontal="center" vertical="top"/>
      <protection hidden="1"/>
    </xf>
    <xf numFmtId="187" fontId="122" fillId="26" borderId="26" xfId="0" applyNumberFormat="1" applyFont="1" applyFill="1" applyBorder="1" applyAlignment="1" applyProtection="1">
      <alignment horizontal="center"/>
      <protection hidden="1"/>
    </xf>
    <xf numFmtId="187" fontId="122" fillId="26" borderId="10" xfId="0" applyNumberFormat="1" applyFont="1" applyFill="1" applyBorder="1" applyAlignment="1" applyProtection="1">
      <alignment horizontal="center"/>
      <protection hidden="1"/>
    </xf>
    <xf numFmtId="187" fontId="34" fillId="26" borderId="26" xfId="0" applyNumberFormat="1" applyFont="1" applyFill="1" applyBorder="1" applyAlignment="1" applyProtection="1">
      <alignment horizontal="center"/>
      <protection hidden="1"/>
    </xf>
    <xf numFmtId="187" fontId="157" fillId="30" borderId="10" xfId="34" applyNumberFormat="1" applyFont="1" applyFill="1" applyBorder="1" applyAlignment="1" applyProtection="1">
      <alignment horizontal="center" vertical="center"/>
      <protection hidden="1"/>
    </xf>
    <xf numFmtId="187" fontId="158" fillId="26" borderId="10" xfId="34" applyNumberFormat="1" applyFont="1" applyFill="1" applyBorder="1" applyAlignment="1" applyProtection="1">
      <alignment horizontal="center" vertical="center"/>
      <protection hidden="1"/>
    </xf>
    <xf numFmtId="2" fontId="34" fillId="48" borderId="10" xfId="34" applyNumberFormat="1" applyFont="1" applyFill="1" applyBorder="1" applyAlignment="1" applyProtection="1">
      <alignment horizontal="center" vertical="center"/>
      <protection hidden="1"/>
    </xf>
    <xf numFmtId="177" fontId="34" fillId="48" borderId="10" xfId="34" applyNumberFormat="1" applyFont="1" applyFill="1" applyBorder="1" applyAlignment="1" applyProtection="1">
      <alignment horizontal="center" vertical="center"/>
      <protection hidden="1"/>
    </xf>
    <xf numFmtId="187" fontId="157" fillId="26" borderId="10" xfId="34" applyNumberFormat="1" applyFont="1" applyFill="1" applyBorder="1" applyAlignment="1" applyProtection="1">
      <alignment horizontal="center" vertical="center"/>
      <protection hidden="1"/>
    </xf>
    <xf numFmtId="49" fontId="158" fillId="26" borderId="10" xfId="0" applyNumberFormat="1" applyFont="1" applyFill="1" applyBorder="1" applyAlignment="1" applyProtection="1">
      <alignment horizontal="left" vertical="center"/>
      <protection hidden="1"/>
    </xf>
    <xf numFmtId="0" fontId="158" fillId="26" borderId="10" xfId="0" applyFont="1" applyFill="1" applyBorder="1" applyAlignment="1" applyProtection="1">
      <alignment horizontal="left" vertical="center" shrinkToFit="1"/>
      <protection hidden="1"/>
    </xf>
    <xf numFmtId="2" fontId="158" fillId="26" borderId="10" xfId="34" applyNumberFormat="1" applyFont="1" applyFill="1" applyBorder="1" applyAlignment="1" applyProtection="1">
      <alignment horizontal="center" vertical="center"/>
      <protection hidden="1"/>
    </xf>
    <xf numFmtId="187" fontId="157" fillId="26" borderId="10" xfId="34" applyNumberFormat="1" applyFont="1" applyFill="1" applyBorder="1" applyAlignment="1" applyProtection="1">
      <alignment horizontal="center"/>
      <protection hidden="1"/>
    </xf>
    <xf numFmtId="0" fontId="157" fillId="26" borderId="10" xfId="0" applyFont="1" applyFill="1" applyBorder="1" applyAlignment="1" applyProtection="1">
      <alignment horizontal="left" vertical="center" shrinkToFit="1"/>
      <protection hidden="1"/>
    </xf>
    <xf numFmtId="2" fontId="158" fillId="26" borderId="10" xfId="0" applyNumberFormat="1" applyFont="1" applyFill="1" applyBorder="1" applyAlignment="1" applyProtection="1">
      <alignment horizontal="left" vertical="center" shrinkToFit="1"/>
      <protection hidden="1"/>
    </xf>
    <xf numFmtId="187" fontId="158" fillId="26" borderId="10" xfId="34" applyNumberFormat="1" applyFont="1" applyFill="1" applyBorder="1" applyAlignment="1" applyProtection="1">
      <alignment horizontal="center"/>
      <protection hidden="1"/>
    </xf>
    <xf numFmtId="0" fontId="158" fillId="26" borderId="25" xfId="0" applyNumberFormat="1" applyFont="1" applyFill="1" applyBorder="1" applyAlignment="1" applyProtection="1">
      <alignment horizontal="left" vertical="center" shrinkToFit="1"/>
      <protection hidden="1"/>
    </xf>
    <xf numFmtId="182" fontId="37" fillId="0" borderId="114" xfId="0" applyNumberFormat="1" applyFont="1" applyFill="1" applyBorder="1" applyAlignment="1" applyProtection="1">
      <alignment horizontal="center" vertical="center"/>
      <protection locked="0"/>
    </xf>
    <xf numFmtId="182" fontId="30" fillId="0" borderId="91" xfId="0" applyNumberFormat="1" applyFont="1" applyFill="1" applyBorder="1" applyAlignment="1" applyProtection="1">
      <alignment horizontal="center" vertical="center"/>
      <protection locked="0"/>
    </xf>
    <xf numFmtId="182" fontId="30" fillId="0" borderId="93" xfId="0" applyNumberFormat="1" applyFont="1" applyFill="1" applyBorder="1" applyAlignment="1" applyProtection="1">
      <alignment horizontal="center" vertical="center"/>
      <protection locked="0"/>
    </xf>
    <xf numFmtId="182" fontId="37" fillId="0" borderId="101" xfId="0" applyNumberFormat="1" applyFont="1" applyFill="1" applyBorder="1" applyAlignment="1" applyProtection="1">
      <alignment horizontal="center" vertical="center"/>
      <protection locked="0"/>
    </xf>
    <xf numFmtId="182" fontId="37" fillId="0" borderId="93" xfId="0" applyNumberFormat="1" applyFont="1" applyFill="1" applyBorder="1" applyAlignment="1" applyProtection="1">
      <alignment horizontal="center" vertical="center"/>
      <protection locked="0"/>
    </xf>
    <xf numFmtId="182" fontId="30" fillId="0" borderId="101" xfId="0" applyNumberFormat="1" applyFont="1" applyFill="1" applyBorder="1" applyAlignment="1" applyProtection="1">
      <alignment horizontal="center" vertical="center"/>
      <protection locked="0"/>
    </xf>
    <xf numFmtId="177" fontId="34" fillId="37" borderId="0" xfId="34" applyNumberFormat="1" applyFont="1" applyFill="1" applyBorder="1" applyAlignment="1" applyProtection="1">
      <alignment horizontal="center" vertical="center"/>
      <protection hidden="1"/>
    </xf>
    <xf numFmtId="177" fontId="34" fillId="49" borderId="25" xfId="0" applyNumberFormat="1" applyFont="1" applyFill="1" applyBorder="1" applyAlignment="1" applyProtection="1">
      <alignment horizontal="center" vertical="center"/>
      <protection hidden="1"/>
    </xf>
    <xf numFmtId="2" fontId="34" fillId="34" borderId="10" xfId="0" applyNumberFormat="1" applyFont="1" applyFill="1" applyBorder="1" applyAlignment="1" applyProtection="1">
      <alignment horizontal="centerContinuous" vertical="center"/>
      <protection hidden="1"/>
    </xf>
    <xf numFmtId="2" fontId="34" fillId="34" borderId="50" xfId="0" applyNumberFormat="1" applyFont="1" applyFill="1" applyBorder="1" applyAlignment="1" applyProtection="1">
      <alignment horizontal="centerContinuous" vertical="center"/>
      <protection hidden="1"/>
    </xf>
    <xf numFmtId="2" fontId="34" fillId="34" borderId="10" xfId="0" applyNumberFormat="1" applyFont="1" applyFill="1" applyBorder="1" applyAlignment="1" applyProtection="1">
      <alignment horizontal="center" vertical="center" shrinkToFit="1"/>
      <protection hidden="1"/>
    </xf>
    <xf numFmtId="2" fontId="34" fillId="34" borderId="25" xfId="0" applyNumberFormat="1" applyFont="1" applyFill="1" applyBorder="1" applyAlignment="1" applyProtection="1">
      <alignment horizontal="center" vertical="center" shrinkToFit="1"/>
      <protection hidden="1"/>
    </xf>
    <xf numFmtId="2" fontId="34" fillId="34" borderId="10" xfId="0" applyNumberFormat="1" applyFont="1" applyFill="1" applyBorder="1" applyAlignment="1" applyProtection="1">
      <alignment horizontal="center" vertical="center"/>
      <protection hidden="1"/>
    </xf>
    <xf numFmtId="2" fontId="34" fillId="34" borderId="26" xfId="0" applyNumberFormat="1" applyFont="1" applyFill="1" applyBorder="1" applyAlignment="1" applyProtection="1">
      <alignment horizontal="center" vertical="center" shrinkToFit="1"/>
      <protection hidden="1"/>
    </xf>
    <xf numFmtId="182" fontId="30" fillId="0" borderId="114" xfId="0" applyNumberFormat="1" applyFont="1" applyFill="1" applyBorder="1" applyAlignment="1" applyProtection="1">
      <alignment horizontal="center" vertical="center"/>
      <protection locked="0"/>
    </xf>
    <xf numFmtId="182" fontId="37" fillId="26" borderId="119" xfId="0" applyNumberFormat="1" applyFont="1" applyFill="1" applyBorder="1" applyAlignment="1" applyProtection="1">
      <alignment horizontal="center" vertical="center"/>
    </xf>
    <xf numFmtId="182" fontId="37" fillId="26" borderId="130" xfId="0" applyNumberFormat="1" applyFont="1" applyFill="1" applyBorder="1" applyAlignment="1" applyProtection="1">
      <alignment horizontal="center" vertical="center"/>
    </xf>
    <xf numFmtId="182" fontId="52" fillId="0" borderId="61" xfId="0" applyNumberFormat="1" applyFont="1" applyFill="1" applyBorder="1" applyAlignment="1" applyProtection="1">
      <alignment horizontal="center" vertical="center"/>
    </xf>
    <xf numFmtId="182" fontId="37" fillId="26" borderId="132" xfId="0" applyNumberFormat="1" applyFont="1" applyFill="1" applyBorder="1" applyAlignment="1" applyProtection="1">
      <alignment horizontal="center" vertical="center"/>
    </xf>
    <xf numFmtId="182" fontId="37" fillId="26" borderId="105" xfId="0" applyNumberFormat="1" applyFont="1" applyFill="1" applyBorder="1" applyAlignment="1" applyProtection="1">
      <alignment horizontal="center" vertical="center"/>
    </xf>
    <xf numFmtId="179" fontId="38" fillId="30" borderId="126" xfId="0" applyNumberFormat="1" applyFont="1" applyFill="1" applyBorder="1" applyAlignment="1" applyProtection="1">
      <alignment horizontal="center"/>
    </xf>
    <xf numFmtId="182" fontId="30" fillId="0" borderId="61" xfId="0" applyNumberFormat="1" applyFont="1" applyFill="1" applyBorder="1" applyAlignment="1" applyProtection="1">
      <alignment horizontal="center" vertical="center"/>
    </xf>
    <xf numFmtId="182" fontId="30" fillId="0" borderId="105" xfId="0" applyNumberFormat="1" applyFont="1" applyFill="1" applyBorder="1" applyAlignment="1" applyProtection="1">
      <alignment horizontal="center" vertical="center"/>
    </xf>
    <xf numFmtId="179" fontId="38" fillId="30" borderId="100" xfId="0" applyNumberFormat="1" applyFont="1" applyFill="1" applyBorder="1" applyAlignment="1" applyProtection="1">
      <alignment horizontal="center"/>
    </xf>
    <xf numFmtId="182" fontId="37" fillId="0" borderId="113" xfId="0" applyNumberFormat="1" applyFont="1" applyFill="1" applyBorder="1" applyAlignment="1" applyProtection="1">
      <alignment horizontal="center" vertical="center"/>
      <protection locked="0"/>
    </xf>
    <xf numFmtId="179" fontId="38" fillId="32" borderId="100" xfId="0" applyNumberFormat="1" applyFont="1" applyFill="1" applyBorder="1" applyAlignment="1" applyProtection="1">
      <alignment horizontal="center"/>
    </xf>
    <xf numFmtId="182" fontId="37" fillId="26" borderId="129" xfId="0" applyNumberFormat="1" applyFont="1" applyFill="1" applyBorder="1" applyAlignment="1" applyProtection="1">
      <alignment horizontal="center" vertical="center"/>
    </xf>
    <xf numFmtId="182" fontId="37" fillId="26" borderId="123" xfId="0" applyNumberFormat="1" applyFont="1" applyFill="1" applyBorder="1" applyAlignment="1" applyProtection="1">
      <alignment horizontal="center" vertical="center"/>
    </xf>
    <xf numFmtId="182" fontId="37" fillId="26" borderId="103" xfId="0" applyNumberFormat="1" applyFont="1" applyFill="1" applyBorder="1" applyAlignment="1" applyProtection="1">
      <alignment horizontal="center" vertical="center"/>
    </xf>
    <xf numFmtId="182" fontId="37" fillId="26" borderId="100" xfId="0" applyNumberFormat="1" applyFont="1" applyFill="1" applyBorder="1" applyAlignment="1" applyProtection="1">
      <alignment horizontal="center" vertical="center"/>
    </xf>
    <xf numFmtId="0" fontId="38" fillId="26" borderId="12" xfId="0" applyFont="1" applyFill="1" applyBorder="1" applyAlignment="1" applyProtection="1">
      <alignment horizontal="left" vertical="center"/>
      <protection hidden="1"/>
    </xf>
    <xf numFmtId="182" fontId="30" fillId="0" borderId="67" xfId="0" applyNumberFormat="1" applyFont="1" applyFill="1" applyBorder="1" applyAlignment="1" applyProtection="1">
      <alignment horizontal="center" vertical="center"/>
    </xf>
    <xf numFmtId="182" fontId="30" fillId="0" borderId="64" xfId="0" applyNumberFormat="1" applyFont="1" applyFill="1" applyBorder="1" applyAlignment="1" applyProtection="1">
      <alignment horizontal="center" vertical="center"/>
    </xf>
    <xf numFmtId="182" fontId="37" fillId="26" borderId="88" xfId="0" applyNumberFormat="1" applyFont="1" applyFill="1" applyBorder="1" applyAlignment="1" applyProtection="1">
      <alignment horizontal="center" vertical="center"/>
    </xf>
    <xf numFmtId="182" fontId="30" fillId="0" borderId="58" xfId="0" applyNumberFormat="1" applyFont="1" applyFill="1" applyBorder="1" applyAlignment="1" applyProtection="1">
      <alignment horizontal="center" vertical="center"/>
    </xf>
    <xf numFmtId="182" fontId="37" fillId="26" borderId="76" xfId="0" applyNumberFormat="1" applyFont="1" applyFill="1" applyBorder="1" applyAlignment="1" applyProtection="1">
      <alignment horizontal="center" vertical="center"/>
    </xf>
    <xf numFmtId="182" fontId="52" fillId="0" borderId="58" xfId="0" applyNumberFormat="1" applyFont="1" applyFill="1" applyBorder="1" applyAlignment="1" applyProtection="1">
      <alignment horizontal="center" vertical="center"/>
    </xf>
    <xf numFmtId="182" fontId="52" fillId="0" borderId="64" xfId="0" applyNumberFormat="1" applyFont="1" applyFill="1" applyBorder="1" applyAlignment="1" applyProtection="1">
      <alignment horizontal="center" vertical="center"/>
    </xf>
    <xf numFmtId="182" fontId="37" fillId="26" borderId="67" xfId="0" applyNumberFormat="1" applyFont="1" applyFill="1" applyBorder="1" applyAlignment="1" applyProtection="1">
      <alignment horizontal="center" vertical="center"/>
    </xf>
    <xf numFmtId="182" fontId="37" fillId="26" borderId="61" xfId="0" applyNumberFormat="1" applyFont="1" applyFill="1" applyBorder="1" applyAlignment="1" applyProtection="1">
      <alignment horizontal="center" vertical="center"/>
    </xf>
    <xf numFmtId="179" fontId="38" fillId="30" borderId="109" xfId="0" applyNumberFormat="1" applyFont="1" applyFill="1" applyBorder="1" applyAlignment="1" applyProtection="1">
      <alignment horizontal="center"/>
    </xf>
    <xf numFmtId="179" fontId="38" fillId="30" borderId="58" xfId="0" applyNumberFormat="1" applyFont="1" applyFill="1" applyBorder="1" applyAlignment="1" applyProtection="1">
      <alignment horizontal="center"/>
    </xf>
    <xf numFmtId="182" fontId="30" fillId="0" borderId="71" xfId="0" applyNumberFormat="1" applyFont="1" applyFill="1" applyBorder="1" applyAlignment="1" applyProtection="1">
      <alignment horizontal="center" vertical="center"/>
    </xf>
    <xf numFmtId="182" fontId="30" fillId="0" borderId="135" xfId="0" applyNumberFormat="1" applyFont="1" applyFill="1" applyBorder="1" applyAlignment="1" applyProtection="1">
      <alignment horizontal="center" vertical="center"/>
    </xf>
    <xf numFmtId="179" fontId="38" fillId="32" borderId="58" xfId="0" applyNumberFormat="1" applyFont="1" applyFill="1" applyBorder="1" applyAlignment="1" applyProtection="1">
      <alignment horizontal="center"/>
    </xf>
    <xf numFmtId="182" fontId="37" fillId="0" borderId="58" xfId="0" applyNumberFormat="1" applyFont="1" applyFill="1" applyBorder="1" applyAlignment="1" applyProtection="1">
      <alignment horizontal="center" vertical="center"/>
    </xf>
    <xf numFmtId="182" fontId="37" fillId="0" borderId="64" xfId="0" applyNumberFormat="1" applyFont="1" applyFill="1" applyBorder="1" applyAlignment="1" applyProtection="1">
      <alignment horizontal="center" vertical="center"/>
    </xf>
    <xf numFmtId="182" fontId="30" fillId="50" borderId="58" xfId="0" applyNumberFormat="1" applyFont="1" applyFill="1" applyBorder="1" applyAlignment="1" applyProtection="1">
      <alignment horizontal="center" vertical="center"/>
    </xf>
    <xf numFmtId="182" fontId="30" fillId="50" borderId="64" xfId="0" applyNumberFormat="1" applyFont="1" applyFill="1" applyBorder="1" applyAlignment="1" applyProtection="1">
      <alignment horizontal="center" vertical="center"/>
    </xf>
    <xf numFmtId="182" fontId="37" fillId="26" borderId="71" xfId="0" applyNumberFormat="1" applyFont="1" applyFill="1" applyBorder="1" applyAlignment="1" applyProtection="1">
      <alignment horizontal="center" vertical="center"/>
    </xf>
    <xf numFmtId="182" fontId="37" fillId="26" borderId="134" xfId="0" applyNumberFormat="1" applyFont="1" applyFill="1" applyBorder="1" applyAlignment="1" applyProtection="1">
      <alignment horizontal="center" vertical="center"/>
    </xf>
    <xf numFmtId="182" fontId="37" fillId="26" borderId="64" xfId="0" applyNumberFormat="1" applyFont="1" applyFill="1" applyBorder="1" applyAlignment="1" applyProtection="1">
      <alignment horizontal="center" vertical="center"/>
    </xf>
    <xf numFmtId="182" fontId="37" fillId="26" borderId="58" xfId="0" applyNumberFormat="1" applyFont="1" applyFill="1" applyBorder="1" applyAlignment="1" applyProtection="1">
      <alignment horizontal="center" vertical="center"/>
    </xf>
    <xf numFmtId="182" fontId="30" fillId="0" borderId="132" xfId="0" applyNumberFormat="1" applyFont="1" applyFill="1" applyBorder="1" applyAlignment="1" applyProtection="1">
      <alignment horizontal="center" vertical="center"/>
    </xf>
    <xf numFmtId="182" fontId="30" fillId="0" borderId="103" xfId="0" applyNumberFormat="1" applyFont="1" applyFill="1" applyBorder="1" applyAlignment="1" applyProtection="1">
      <alignment horizontal="center" vertical="center"/>
    </xf>
    <xf numFmtId="182" fontId="30" fillId="0" borderId="100" xfId="0" applyNumberFormat="1" applyFont="1" applyFill="1" applyBorder="1" applyAlignment="1" applyProtection="1">
      <alignment horizontal="center" vertical="center"/>
    </xf>
    <xf numFmtId="182" fontId="52" fillId="0" borderId="100" xfId="0" applyNumberFormat="1" applyFont="1" applyFill="1" applyBorder="1" applyAlignment="1" applyProtection="1">
      <alignment horizontal="center" vertical="center"/>
    </xf>
    <xf numFmtId="182" fontId="52" fillId="0" borderId="103" xfId="0" applyNumberFormat="1" applyFont="1" applyFill="1" applyBorder="1" applyAlignment="1" applyProtection="1">
      <alignment horizontal="center" vertical="center"/>
    </xf>
    <xf numFmtId="182" fontId="52" fillId="0" borderId="105" xfId="0" applyNumberFormat="1" applyFont="1" applyFill="1" applyBorder="1" applyAlignment="1" applyProtection="1">
      <alignment horizontal="center" vertical="center"/>
    </xf>
    <xf numFmtId="182" fontId="30" fillId="0" borderId="129" xfId="0" applyNumberFormat="1" applyFont="1" applyFill="1" applyBorder="1" applyAlignment="1" applyProtection="1">
      <alignment horizontal="center" vertical="center"/>
    </xf>
    <xf numFmtId="182" fontId="30" fillId="0" borderId="133" xfId="0" applyNumberFormat="1" applyFont="1" applyFill="1" applyBorder="1" applyAlignment="1" applyProtection="1">
      <alignment horizontal="center" vertical="center"/>
    </xf>
    <xf numFmtId="182" fontId="37" fillId="0" borderId="100" xfId="0" applyNumberFormat="1" applyFont="1" applyFill="1" applyBorder="1" applyAlignment="1" applyProtection="1">
      <alignment horizontal="center" vertical="center"/>
    </xf>
    <xf numFmtId="182" fontId="37" fillId="0" borderId="103" xfId="0" applyNumberFormat="1" applyFont="1" applyFill="1" applyBorder="1" applyAlignment="1" applyProtection="1">
      <alignment horizontal="center" vertical="center"/>
    </xf>
    <xf numFmtId="182" fontId="30" fillId="50" borderId="100" xfId="0" applyNumberFormat="1" applyFont="1" applyFill="1" applyBorder="1" applyAlignment="1" applyProtection="1">
      <alignment horizontal="center" vertical="center"/>
    </xf>
    <xf numFmtId="182" fontId="30" fillId="50" borderId="103" xfId="0" applyNumberFormat="1" applyFont="1" applyFill="1" applyBorder="1" applyAlignment="1" applyProtection="1">
      <alignment horizontal="center" vertical="center"/>
    </xf>
    <xf numFmtId="0" fontId="34" fillId="0" borderId="0" xfId="0" applyFont="1" applyFill="1" applyAlignment="1" applyProtection="1">
      <alignment horizontal="left"/>
    </xf>
    <xf numFmtId="0" fontId="34" fillId="0" borderId="0" xfId="0" applyFont="1" applyFill="1" applyAlignment="1" applyProtection="1">
      <alignment shrinkToFit="1"/>
    </xf>
    <xf numFmtId="185" fontId="34" fillId="0" borderId="0" xfId="34" applyNumberFormat="1" applyFont="1" applyFill="1" applyBorder="1" applyAlignment="1" applyProtection="1"/>
    <xf numFmtId="177" fontId="34" fillId="0" borderId="0" xfId="34" applyNumberFormat="1" applyFont="1" applyFill="1" applyBorder="1" applyAlignment="1" applyProtection="1"/>
    <xf numFmtId="2" fontId="34" fillId="0" borderId="0" xfId="0" applyNumberFormat="1" applyFont="1" applyFill="1" applyBorder="1" applyAlignment="1" applyProtection="1">
      <alignment horizontal="center"/>
    </xf>
    <xf numFmtId="49" fontId="34" fillId="0" borderId="0" xfId="34" applyNumberFormat="1" applyFont="1" applyFill="1" applyBorder="1" applyAlignment="1" applyProtection="1">
      <alignment horizontal="center"/>
    </xf>
    <xf numFmtId="2" fontId="34" fillId="0" borderId="0" xfId="0" applyNumberFormat="1" applyFont="1" applyFill="1" applyBorder="1" applyAlignment="1" applyProtection="1">
      <alignment horizontal="left" shrinkToFit="1"/>
    </xf>
    <xf numFmtId="177" fontId="137" fillId="0" borderId="0" xfId="34" applyNumberFormat="1" applyFont="1" applyFill="1" applyBorder="1" applyAlignment="1" applyProtection="1"/>
    <xf numFmtId="0" fontId="138" fillId="0" borderId="0" xfId="0" applyNumberFormat="1" applyFont="1" applyFill="1" applyBorder="1" applyAlignment="1" applyProtection="1">
      <alignment horizontal="left" vertical="center"/>
    </xf>
    <xf numFmtId="177" fontId="138" fillId="0" borderId="0" xfId="34" applyNumberFormat="1" applyFont="1" applyFill="1" applyBorder="1" applyAlignment="1" applyProtection="1"/>
    <xf numFmtId="0" fontId="112" fillId="36" borderId="58" xfId="0" applyNumberFormat="1" applyFont="1" applyFill="1" applyBorder="1" applyAlignment="1" applyProtection="1">
      <alignment vertical="center"/>
    </xf>
    <xf numFmtId="0" fontId="113" fillId="36" borderId="59" xfId="0" applyFont="1" applyFill="1" applyBorder="1" applyAlignment="1" applyProtection="1">
      <alignment horizontal="left" vertical="center"/>
    </xf>
    <xf numFmtId="0" fontId="113" fillId="36" borderId="59" xfId="0" applyFont="1" applyFill="1" applyBorder="1" applyAlignment="1" applyProtection="1">
      <alignment vertical="center"/>
    </xf>
    <xf numFmtId="0" fontId="112" fillId="36" borderId="59" xfId="0" applyNumberFormat="1" applyFont="1" applyFill="1" applyBorder="1" applyAlignment="1" applyProtection="1">
      <alignment vertical="center"/>
    </xf>
    <xf numFmtId="0" fontId="114" fillId="36" borderId="60" xfId="0" applyFont="1" applyFill="1" applyBorder="1" applyAlignment="1" applyProtection="1">
      <alignment vertical="center"/>
    </xf>
    <xf numFmtId="0" fontId="0" fillId="0" borderId="61" xfId="0" applyBorder="1" applyProtection="1">
      <alignment vertical="center"/>
    </xf>
    <xf numFmtId="0" fontId="161" fillId="0" borderId="0" xfId="0" applyFont="1" applyProtection="1">
      <alignment vertical="center"/>
    </xf>
    <xf numFmtId="2" fontId="160" fillId="0" borderId="0" xfId="0" applyNumberFormat="1" applyFont="1" applyFill="1" applyBorder="1" applyAlignment="1" applyProtection="1">
      <alignment horizontal="left"/>
    </xf>
    <xf numFmtId="2" fontId="138" fillId="0" borderId="0" xfId="0" applyNumberFormat="1" applyFont="1" applyFill="1" applyBorder="1" applyAlignment="1" applyProtection="1">
      <alignment horizontal="center"/>
    </xf>
    <xf numFmtId="2" fontId="137" fillId="0" borderId="0" xfId="0" applyNumberFormat="1" applyFont="1" applyFill="1" applyBorder="1" applyAlignment="1" applyProtection="1">
      <alignment horizontal="left"/>
    </xf>
    <xf numFmtId="49" fontId="137" fillId="0" borderId="0" xfId="0" applyNumberFormat="1" applyFont="1" applyFill="1" applyBorder="1" applyProtection="1">
      <alignment vertical="center"/>
    </xf>
    <xf numFmtId="0" fontId="138" fillId="0" borderId="0" xfId="0" applyFont="1" applyAlignment="1" applyProtection="1">
      <alignment vertical="center" shrinkToFit="1"/>
    </xf>
    <xf numFmtId="0" fontId="138" fillId="0" borderId="0" xfId="0" applyFont="1" applyProtection="1">
      <alignment vertical="center"/>
    </xf>
    <xf numFmtId="179" fontId="38" fillId="0" borderId="0" xfId="0" applyNumberFormat="1" applyFont="1" applyFill="1" applyAlignment="1" applyProtection="1">
      <alignment horizontal="left"/>
    </xf>
    <xf numFmtId="0" fontId="112" fillId="36" borderId="67" xfId="0" applyNumberFormat="1" applyFont="1" applyFill="1" applyBorder="1" applyAlignment="1" applyProtection="1">
      <alignment vertical="center"/>
    </xf>
    <xf numFmtId="0" fontId="112" fillId="36" borderId="68" xfId="0" applyNumberFormat="1" applyFont="1" applyFill="1" applyBorder="1" applyAlignment="1" applyProtection="1">
      <alignment vertical="center"/>
    </xf>
    <xf numFmtId="0" fontId="112" fillId="36" borderId="70" xfId="0" applyNumberFormat="1" applyFont="1" applyFill="1" applyBorder="1" applyAlignment="1" applyProtection="1">
      <alignment vertical="center"/>
    </xf>
    <xf numFmtId="1" fontId="137" fillId="0" borderId="0" xfId="0" applyNumberFormat="1" applyFont="1" applyFill="1" applyBorder="1" applyAlignment="1" applyProtection="1">
      <alignment horizontal="center"/>
    </xf>
    <xf numFmtId="0" fontId="150" fillId="0" borderId="0" xfId="0" applyFont="1" applyProtection="1">
      <alignment vertical="center"/>
    </xf>
    <xf numFmtId="0" fontId="117" fillId="0" borderId="0" xfId="0" applyFont="1" applyFill="1" applyProtection="1">
      <alignment vertical="center"/>
    </xf>
    <xf numFmtId="0" fontId="118" fillId="0" borderId="0" xfId="0" applyFont="1" applyFill="1" applyAlignment="1" applyProtection="1">
      <alignment horizontal="left"/>
    </xf>
    <xf numFmtId="0" fontId="119" fillId="0" borderId="0" xfId="0" applyFont="1" applyFill="1" applyProtection="1">
      <alignment vertical="center"/>
    </xf>
    <xf numFmtId="0" fontId="7" fillId="0" borderId="0" xfId="0" applyFont="1" applyFill="1" applyProtection="1">
      <alignment vertical="center"/>
    </xf>
    <xf numFmtId="0" fontId="7" fillId="34" borderId="51" xfId="0" applyFont="1" applyFill="1" applyBorder="1" applyAlignment="1" applyProtection="1">
      <alignment horizontal="center" vertical="center"/>
    </xf>
    <xf numFmtId="0" fontId="7" fillId="34" borderId="53" xfId="0" applyFont="1" applyFill="1" applyBorder="1" applyAlignment="1" applyProtection="1">
      <alignment horizontal="center" vertical="center" shrinkToFit="1"/>
    </xf>
    <xf numFmtId="0" fontId="7" fillId="34" borderId="25" xfId="0" applyFont="1" applyFill="1" applyBorder="1" applyAlignment="1" applyProtection="1">
      <alignment horizontal="centerContinuous" vertical="center"/>
    </xf>
    <xf numFmtId="0" fontId="7" fillId="34" borderId="26" xfId="0" applyFont="1" applyFill="1" applyBorder="1" applyAlignment="1" applyProtection="1">
      <alignment horizontal="centerContinuous" vertical="center"/>
    </xf>
    <xf numFmtId="0" fontId="34" fillId="34" borderId="25" xfId="0" applyFont="1" applyFill="1" applyBorder="1" applyAlignment="1" applyProtection="1">
      <alignment horizontal="centerContinuous" vertical="center"/>
    </xf>
    <xf numFmtId="0" fontId="34" fillId="34" borderId="26" xfId="0" applyFont="1" applyFill="1" applyBorder="1" applyAlignment="1" applyProtection="1">
      <alignment horizontal="centerContinuous" vertical="center"/>
    </xf>
    <xf numFmtId="177" fontId="34" fillId="34" borderId="10" xfId="34" applyNumberFormat="1" applyFont="1" applyFill="1" applyBorder="1" applyAlignment="1" applyProtection="1">
      <alignment horizontal="centerContinuous" vertical="center"/>
    </xf>
    <xf numFmtId="0" fontId="34" fillId="34" borderId="49" xfId="0" applyFont="1" applyFill="1" applyBorder="1" applyAlignment="1" applyProtection="1">
      <alignment horizontal="centerContinuous" vertical="center"/>
    </xf>
    <xf numFmtId="0" fontId="62" fillId="36" borderId="67" xfId="0" applyFont="1" applyFill="1" applyBorder="1" applyAlignment="1" applyProtection="1">
      <alignment horizontal="left" vertical="center"/>
    </xf>
    <xf numFmtId="0" fontId="82" fillId="36" borderId="68" xfId="0" applyFont="1" applyFill="1" applyBorder="1" applyAlignment="1" applyProtection="1">
      <alignment horizontal="left" vertical="center"/>
    </xf>
    <xf numFmtId="0" fontId="120" fillId="36" borderId="68" xfId="0" applyFont="1" applyFill="1" applyBorder="1" applyAlignment="1" applyProtection="1">
      <alignment vertical="center"/>
    </xf>
    <xf numFmtId="0" fontId="0" fillId="0" borderId="93" xfId="0" applyBorder="1" applyProtection="1">
      <alignment vertical="center"/>
    </xf>
    <xf numFmtId="179" fontId="38" fillId="36" borderId="58" xfId="0" applyNumberFormat="1" applyFont="1" applyFill="1" applyBorder="1" applyAlignment="1" applyProtection="1">
      <alignment horizontal="left" vertical="center"/>
    </xf>
    <xf numFmtId="179" fontId="38" fillId="36" borderId="60" xfId="0" applyNumberFormat="1" applyFont="1" applyFill="1" applyBorder="1" applyAlignment="1" applyProtection="1">
      <alignment horizontal="left" vertical="center"/>
    </xf>
    <xf numFmtId="2" fontId="29" fillId="26" borderId="71" xfId="0" applyNumberFormat="1" applyFont="1" applyFill="1" applyBorder="1" applyAlignment="1" applyProtection="1">
      <alignment horizontal="centerContinuous" vertical="center"/>
    </xf>
    <xf numFmtId="2" fontId="29" fillId="26" borderId="125" xfId="0" applyNumberFormat="1" applyFont="1" applyFill="1" applyBorder="1" applyAlignment="1" applyProtection="1">
      <alignment horizontal="centerContinuous" vertical="center"/>
    </xf>
    <xf numFmtId="2" fontId="29" fillId="26" borderId="129" xfId="0" applyNumberFormat="1" applyFont="1" applyFill="1" applyBorder="1" applyAlignment="1" applyProtection="1">
      <alignment horizontal="centerContinuous" vertical="center"/>
    </xf>
    <xf numFmtId="2" fontId="34" fillId="34" borderId="10" xfId="0" applyNumberFormat="1" applyFont="1" applyFill="1" applyBorder="1" applyAlignment="1" applyProtection="1">
      <alignment horizontal="centerContinuous" vertical="center"/>
    </xf>
    <xf numFmtId="2" fontId="34" fillId="34" borderId="50" xfId="0" applyNumberFormat="1" applyFont="1" applyFill="1" applyBorder="1" applyAlignment="1" applyProtection="1">
      <alignment horizontal="centerContinuous" vertical="center"/>
    </xf>
    <xf numFmtId="0" fontId="7" fillId="34" borderId="10" xfId="0" applyFont="1" applyFill="1" applyBorder="1" applyAlignment="1" applyProtection="1">
      <alignment horizontal="center" vertical="center"/>
    </xf>
    <xf numFmtId="0" fontId="7" fillId="34" borderId="10" xfId="0" applyFont="1" applyFill="1" applyBorder="1" applyAlignment="1" applyProtection="1">
      <alignment horizontal="center" vertical="center" shrinkToFit="1"/>
    </xf>
    <xf numFmtId="0" fontId="7" fillId="34" borderId="55" xfId="0" applyFont="1" applyFill="1" applyBorder="1" applyAlignment="1" applyProtection="1">
      <alignment horizontal="center" vertical="center" shrinkToFit="1"/>
    </xf>
    <xf numFmtId="0" fontId="7" fillId="34" borderId="57" xfId="0" applyFont="1" applyFill="1" applyBorder="1" applyAlignment="1" applyProtection="1">
      <alignment horizontal="center" vertical="center" shrinkToFit="1"/>
    </xf>
    <xf numFmtId="177" fontId="34" fillId="34" borderId="10" xfId="34" applyNumberFormat="1" applyFont="1" applyFill="1" applyBorder="1" applyAlignment="1" applyProtection="1">
      <alignment horizontal="center" shrinkToFit="1"/>
    </xf>
    <xf numFmtId="0" fontId="24" fillId="26" borderId="58" xfId="0" applyNumberFormat="1" applyFont="1" applyFill="1" applyBorder="1" applyAlignment="1" applyProtection="1">
      <alignment vertical="center"/>
    </xf>
    <xf numFmtId="0" fontId="82" fillId="26" borderId="59" xfId="0" applyFont="1" applyFill="1" applyBorder="1" applyAlignment="1" applyProtection="1">
      <alignment horizontal="left" vertical="center"/>
    </xf>
    <xf numFmtId="0" fontId="115" fillId="26" borderId="59" xfId="0" applyFont="1" applyFill="1" applyBorder="1" applyAlignment="1" applyProtection="1">
      <alignment vertical="center"/>
    </xf>
    <xf numFmtId="0" fontId="116" fillId="26" borderId="59" xfId="0" applyFont="1" applyFill="1" applyBorder="1" applyAlignment="1" applyProtection="1">
      <alignment vertical="center"/>
    </xf>
    <xf numFmtId="0" fontId="29" fillId="26" borderId="79" xfId="0" applyFont="1" applyFill="1" applyBorder="1" applyAlignment="1" applyProtection="1">
      <alignment horizontal="centerContinuous" vertical="center" wrapText="1"/>
    </xf>
    <xf numFmtId="0" fontId="29" fillId="26" borderId="117" xfId="0" applyFont="1" applyFill="1" applyBorder="1" applyAlignment="1" applyProtection="1">
      <alignment horizontal="centerContinuous" vertical="center" wrapText="1"/>
    </xf>
    <xf numFmtId="2" fontId="0" fillId="0" borderId="10" xfId="0" applyNumberFormat="1" applyBorder="1" applyProtection="1">
      <alignment vertical="center"/>
    </xf>
    <xf numFmtId="2" fontId="29" fillId="26" borderId="79" xfId="0" applyNumberFormat="1" applyFont="1" applyFill="1" applyBorder="1" applyAlignment="1" applyProtection="1">
      <alignment horizontal="centerContinuous" vertical="center"/>
    </xf>
    <xf numFmtId="2" fontId="29" fillId="26" borderId="25" xfId="0" applyNumberFormat="1" applyFont="1" applyFill="1" applyBorder="1" applyAlignment="1" applyProtection="1">
      <alignment horizontal="centerContinuous" vertical="center"/>
    </xf>
    <xf numFmtId="2" fontId="29" fillId="26" borderId="117" xfId="0" applyNumberFormat="1" applyFont="1" applyFill="1" applyBorder="1" applyAlignment="1" applyProtection="1">
      <alignment horizontal="centerContinuous" vertical="center"/>
    </xf>
    <xf numFmtId="2" fontId="34" fillId="34" borderId="10" xfId="0" applyNumberFormat="1" applyFont="1" applyFill="1" applyBorder="1" applyAlignment="1" applyProtection="1">
      <alignment horizontal="center" vertical="center" shrinkToFit="1"/>
    </xf>
    <xf numFmtId="2" fontId="34" fillId="34" borderId="25" xfId="0" applyNumberFormat="1" applyFont="1" applyFill="1" applyBorder="1" applyAlignment="1" applyProtection="1">
      <alignment horizontal="center" vertical="center" shrinkToFit="1"/>
    </xf>
    <xf numFmtId="2" fontId="34" fillId="34" borderId="10" xfId="0" applyNumberFormat="1" applyFont="1" applyFill="1" applyBorder="1" applyAlignment="1" applyProtection="1">
      <alignment horizontal="center" vertical="center"/>
    </xf>
    <xf numFmtId="2" fontId="34" fillId="34" borderId="26" xfId="0" applyNumberFormat="1" applyFont="1" applyFill="1" applyBorder="1" applyAlignment="1" applyProtection="1">
      <alignment horizontal="center" vertical="center" shrinkToFit="1"/>
    </xf>
    <xf numFmtId="0" fontId="7" fillId="34" borderId="55" xfId="0" applyFont="1" applyFill="1" applyBorder="1" applyAlignment="1" applyProtection="1">
      <alignment horizontal="center" vertical="center"/>
    </xf>
    <xf numFmtId="0" fontId="34" fillId="34" borderId="57" xfId="0" applyFont="1" applyFill="1" applyBorder="1" applyAlignment="1" applyProtection="1">
      <alignment horizontal="center" vertical="center" shrinkToFit="1"/>
    </xf>
    <xf numFmtId="185" fontId="34" fillId="34" borderId="26" xfId="34" applyNumberFormat="1" applyFont="1" applyFill="1" applyBorder="1" applyAlignment="1" applyProtection="1"/>
    <xf numFmtId="177" fontId="34" fillId="34" borderId="10" xfId="34" applyNumberFormat="1" applyFont="1" applyFill="1" applyBorder="1" applyAlignment="1" applyProtection="1">
      <alignment horizontal="center"/>
    </xf>
    <xf numFmtId="0" fontId="24" fillId="26" borderId="61" xfId="0" applyNumberFormat="1" applyFont="1" applyFill="1" applyBorder="1" applyAlignment="1" applyProtection="1">
      <alignment vertical="top"/>
    </xf>
    <xf numFmtId="0" fontId="82" fillId="26" borderId="0" xfId="0" applyFont="1" applyFill="1" applyBorder="1" applyAlignment="1" applyProtection="1">
      <alignment horizontal="left" vertical="top"/>
    </xf>
    <xf numFmtId="0" fontId="115" fillId="26" borderId="0" xfId="0" applyFont="1" applyFill="1" applyBorder="1" applyAlignment="1" applyProtection="1">
      <alignment vertical="top"/>
    </xf>
    <xf numFmtId="0" fontId="116" fillId="26" borderId="0" xfId="0" applyFont="1" applyFill="1" applyBorder="1" applyAlignment="1" applyProtection="1">
      <alignment vertical="top"/>
    </xf>
    <xf numFmtId="182" fontId="27" fillId="26" borderId="76" xfId="0" applyNumberFormat="1" applyFont="1" applyFill="1" applyBorder="1" applyAlignment="1" applyProtection="1">
      <alignment horizontal="center" vertical="center" wrapText="1"/>
    </xf>
    <xf numFmtId="182" fontId="27" fillId="26" borderId="130" xfId="0" applyNumberFormat="1" applyFont="1" applyFill="1" applyBorder="1" applyAlignment="1" applyProtection="1">
      <alignment horizontal="center" vertical="center" wrapText="1"/>
    </xf>
    <xf numFmtId="0" fontId="0" fillId="0" borderId="10" xfId="0" applyBorder="1" applyProtection="1">
      <alignment vertical="center"/>
    </xf>
    <xf numFmtId="183" fontId="27" fillId="26" borderId="131" xfId="0" applyNumberFormat="1" applyFont="1" applyFill="1" applyBorder="1" applyAlignment="1" applyProtection="1">
      <alignment horizontal="center" vertical="center" wrapText="1"/>
    </xf>
    <xf numFmtId="183" fontId="27" fillId="26" borderId="116" xfId="0" applyNumberFormat="1" applyFont="1" applyFill="1" applyBorder="1" applyAlignment="1" applyProtection="1">
      <alignment horizontal="center" vertical="center" wrapText="1"/>
    </xf>
    <xf numFmtId="183" fontId="27" fillId="26" borderId="103" xfId="0" applyNumberFormat="1" applyFont="1" applyFill="1" applyBorder="1" applyAlignment="1" applyProtection="1">
      <alignment horizontal="center" vertical="center" wrapText="1"/>
    </xf>
    <xf numFmtId="40" fontId="34" fillId="34" borderId="10" xfId="34" applyNumberFormat="1" applyFont="1" applyFill="1" applyBorder="1" applyAlignment="1" applyProtection="1">
      <alignment horizontal="center" vertical="top"/>
    </xf>
    <xf numFmtId="0" fontId="24" fillId="34" borderId="10" xfId="0" applyFont="1" applyFill="1" applyBorder="1" applyAlignment="1" applyProtection="1">
      <alignment horizontal="center" vertical="center"/>
    </xf>
    <xf numFmtId="0" fontId="44" fillId="34" borderId="57" xfId="0" applyNumberFormat="1" applyFont="1" applyFill="1" applyBorder="1" applyAlignment="1" applyProtection="1">
      <alignment horizontal="left" vertical="center" shrinkToFit="1"/>
    </xf>
    <xf numFmtId="185" fontId="122" fillId="34" borderId="26" xfId="34" applyNumberFormat="1" applyFont="1" applyFill="1" applyBorder="1" applyAlignment="1" applyProtection="1"/>
    <xf numFmtId="177" fontId="122" fillId="34" borderId="10" xfId="34" applyNumberFormat="1" applyFont="1" applyFill="1" applyBorder="1" applyAlignment="1" applyProtection="1">
      <alignment horizontal="center"/>
    </xf>
    <xf numFmtId="0" fontId="62" fillId="32" borderId="109" xfId="0" applyNumberFormat="1" applyFont="1" applyFill="1" applyBorder="1" applyAlignment="1" applyProtection="1">
      <alignment vertical="center"/>
    </xf>
    <xf numFmtId="0" fontId="121" fillId="32" borderId="110" xfId="0" applyNumberFormat="1" applyFont="1" applyFill="1" applyBorder="1" applyAlignment="1" applyProtection="1">
      <alignment horizontal="left" vertical="center"/>
    </xf>
    <xf numFmtId="181" fontId="120" fillId="32" borderId="110" xfId="0" applyNumberFormat="1" applyFont="1" applyFill="1" applyBorder="1" applyAlignment="1" applyProtection="1">
      <alignment horizontal="center" vertical="center"/>
    </xf>
    <xf numFmtId="181" fontId="62" fillId="32" borderId="110" xfId="0" applyNumberFormat="1" applyFont="1" applyFill="1" applyBorder="1" applyAlignment="1" applyProtection="1">
      <alignment horizontal="center" vertical="center"/>
    </xf>
    <xf numFmtId="179" fontId="38" fillId="32" borderId="61" xfId="0" applyNumberFormat="1" applyFont="1" applyFill="1" applyBorder="1" applyAlignment="1" applyProtection="1">
      <alignment horizontal="left"/>
    </xf>
    <xf numFmtId="179" fontId="38" fillId="32" borderId="105" xfId="0" applyNumberFormat="1" applyFont="1" applyFill="1" applyBorder="1" applyAlignment="1" applyProtection="1">
      <alignment horizontal="left"/>
    </xf>
    <xf numFmtId="179" fontId="38" fillId="32" borderId="91" xfId="0" applyNumberFormat="1" applyFont="1" applyFill="1" applyBorder="1" applyAlignment="1" applyProtection="1">
      <alignment horizontal="left"/>
    </xf>
    <xf numFmtId="193" fontId="122" fillId="34" borderId="26" xfId="34" applyNumberFormat="1" applyFont="1" applyFill="1" applyBorder="1" applyAlignment="1" applyProtection="1"/>
    <xf numFmtId="193" fontId="122" fillId="34" borderId="10" xfId="34" applyNumberFormat="1" applyFont="1" applyFill="1" applyBorder="1" applyAlignment="1" applyProtection="1">
      <alignment horizontal="center"/>
    </xf>
    <xf numFmtId="192" fontId="34" fillId="34" borderId="10" xfId="34" applyNumberFormat="1" applyFont="1" applyFill="1" applyBorder="1" applyAlignment="1" applyProtection="1">
      <alignment horizontal="center" vertical="top"/>
    </xf>
    <xf numFmtId="192" fontId="34" fillId="34" borderId="25" xfId="34" applyNumberFormat="1" applyFont="1" applyFill="1" applyBorder="1" applyAlignment="1" applyProtection="1">
      <alignment horizontal="center" vertical="top"/>
    </xf>
    <xf numFmtId="40" fontId="34" fillId="34" borderId="26" xfId="0" applyNumberFormat="1" applyFont="1" applyFill="1" applyBorder="1" applyAlignment="1" applyProtection="1">
      <alignment horizontal="center" vertical="top"/>
    </xf>
    <xf numFmtId="40" fontId="34" fillId="34" borderId="10" xfId="0" applyNumberFormat="1" applyFont="1" applyFill="1" applyBorder="1" applyAlignment="1" applyProtection="1">
      <alignment horizontal="center" vertical="top"/>
    </xf>
    <xf numFmtId="0" fontId="122" fillId="30" borderId="10" xfId="0" applyNumberFormat="1" applyFont="1" applyFill="1" applyBorder="1" applyAlignment="1" applyProtection="1">
      <alignment horizontal="left" vertical="center"/>
    </xf>
    <xf numFmtId="0" fontId="122" fillId="30" borderId="10" xfId="0" applyNumberFormat="1" applyFont="1" applyFill="1" applyBorder="1" applyAlignment="1" applyProtection="1">
      <alignment horizontal="left" vertical="center" shrinkToFit="1"/>
    </xf>
    <xf numFmtId="185" fontId="122" fillId="30" borderId="10" xfId="34" applyNumberFormat="1" applyFont="1" applyFill="1" applyBorder="1" applyAlignment="1" applyProtection="1">
      <alignment horizontal="right"/>
    </xf>
    <xf numFmtId="186" fontId="122" fillId="30" borderId="10" xfId="34" applyNumberFormat="1" applyFont="1" applyFill="1" applyBorder="1" applyAlignment="1" applyProtection="1"/>
    <xf numFmtId="0" fontId="24" fillId="30" borderId="94" xfId="0" applyFont="1" applyFill="1" applyBorder="1" applyAlignment="1" applyProtection="1">
      <alignment vertical="center"/>
    </xf>
    <xf numFmtId="0" fontId="24" fillId="30" borderId="95" xfId="0" applyNumberFormat="1" applyFont="1" applyFill="1" applyBorder="1" applyAlignment="1" applyProtection="1">
      <alignment horizontal="left" vertical="center"/>
    </xf>
    <xf numFmtId="0" fontId="34" fillId="30" borderId="95" xfId="0" applyNumberFormat="1" applyFont="1" applyFill="1" applyBorder="1" applyAlignment="1" applyProtection="1">
      <alignment horizontal="left" vertical="center"/>
    </xf>
    <xf numFmtId="179" fontId="38" fillId="30" borderId="96" xfId="0" applyNumberFormat="1" applyFont="1" applyFill="1" applyBorder="1" applyAlignment="1" applyProtection="1">
      <alignment horizontal="left"/>
    </xf>
    <xf numFmtId="179" fontId="38" fillId="30" borderId="127" xfId="0" applyNumberFormat="1" applyFont="1" applyFill="1" applyBorder="1" applyAlignment="1" applyProtection="1">
      <alignment horizontal="left"/>
    </xf>
    <xf numFmtId="179" fontId="162" fillId="30" borderId="97" xfId="0" applyNumberFormat="1" applyFont="1" applyFill="1" applyBorder="1" applyAlignment="1" applyProtection="1">
      <alignment horizontal="center" vertical="center"/>
    </xf>
    <xf numFmtId="193" fontId="122" fillId="30" borderId="10" xfId="34" applyNumberFormat="1" applyFont="1" applyFill="1" applyBorder="1" applyAlignment="1" applyProtection="1">
      <alignment horizontal="center" vertical="center"/>
    </xf>
    <xf numFmtId="192" fontId="122" fillId="30" borderId="10" xfId="34" applyNumberFormat="1" applyFont="1" applyFill="1" applyBorder="1" applyAlignment="1" applyProtection="1">
      <alignment horizontal="center" vertical="center"/>
    </xf>
    <xf numFmtId="40" fontId="122" fillId="30" borderId="10" xfId="34" applyNumberFormat="1" applyFont="1" applyFill="1" applyBorder="1" applyAlignment="1" applyProtection="1">
      <alignment horizontal="center" vertical="center"/>
    </xf>
    <xf numFmtId="0" fontId="122" fillId="26" borderId="10" xfId="0" applyNumberFormat="1" applyFont="1" applyFill="1" applyBorder="1" applyAlignment="1" applyProtection="1">
      <alignment horizontal="left" vertical="center" shrinkToFit="1"/>
    </xf>
    <xf numFmtId="185" fontId="122" fillId="26" borderId="10" xfId="34" applyNumberFormat="1" applyFont="1" applyFill="1" applyBorder="1" applyAlignment="1" applyProtection="1">
      <alignment horizontal="right"/>
    </xf>
    <xf numFmtId="186" fontId="122" fillId="26" borderId="10" xfId="34" applyNumberFormat="1" applyFont="1" applyFill="1" applyBorder="1" applyAlignment="1" applyProtection="1"/>
    <xf numFmtId="185" fontId="122" fillId="26" borderId="10" xfId="0" applyNumberFormat="1" applyFont="1" applyFill="1" applyBorder="1" applyProtection="1">
      <alignment vertical="center"/>
    </xf>
    <xf numFmtId="0" fontId="24" fillId="26" borderId="61" xfId="0" quotePrefix="1" applyFont="1" applyFill="1" applyBorder="1" applyAlignment="1" applyProtection="1">
      <alignment vertical="center"/>
    </xf>
    <xf numFmtId="0" fontId="122" fillId="26" borderId="98" xfId="0" applyNumberFormat="1" applyFont="1" applyFill="1" applyBorder="1" applyAlignment="1" applyProtection="1">
      <alignment horizontal="left" vertical="center"/>
    </xf>
    <xf numFmtId="0" fontId="122" fillId="26" borderId="0" xfId="0" applyNumberFormat="1" applyFont="1" applyFill="1" applyBorder="1" applyAlignment="1" applyProtection="1">
      <alignment horizontal="left" vertical="center"/>
    </xf>
    <xf numFmtId="0" fontId="122" fillId="26" borderId="0" xfId="0" applyNumberFormat="1" applyFont="1" applyFill="1" applyBorder="1" applyAlignment="1" applyProtection="1">
      <alignment vertical="center"/>
    </xf>
    <xf numFmtId="0" fontId="123" fillId="26" borderId="0" xfId="0" applyFont="1" applyFill="1" applyBorder="1" applyAlignment="1" applyProtection="1">
      <alignment vertical="center"/>
    </xf>
    <xf numFmtId="182" fontId="37" fillId="26" borderId="92" xfId="0" applyNumberFormat="1" applyFont="1" applyFill="1" applyBorder="1" applyAlignment="1" applyProtection="1">
      <alignment horizontal="center" vertical="center"/>
    </xf>
    <xf numFmtId="193" fontId="122" fillId="26" borderId="10" xfId="34" applyNumberFormat="1" applyFont="1" applyFill="1" applyBorder="1" applyAlignment="1" applyProtection="1">
      <alignment horizontal="center"/>
    </xf>
    <xf numFmtId="192" fontId="122" fillId="26" borderId="10" xfId="34" applyNumberFormat="1" applyFont="1" applyFill="1" applyBorder="1" applyAlignment="1" applyProtection="1">
      <alignment horizontal="center"/>
    </xf>
    <xf numFmtId="192" fontId="122" fillId="26" borderId="25" xfId="34" applyNumberFormat="1" applyFont="1" applyFill="1" applyBorder="1" applyAlignment="1" applyProtection="1">
      <alignment horizontal="center" vertical="center"/>
    </xf>
    <xf numFmtId="0" fontId="122" fillId="26" borderId="10" xfId="0" applyNumberFormat="1" applyFont="1" applyFill="1" applyBorder="1" applyAlignment="1" applyProtection="1">
      <alignment horizontal="left" vertical="center"/>
    </xf>
    <xf numFmtId="40" fontId="122" fillId="26" borderId="10" xfId="34" applyNumberFormat="1" applyFont="1" applyFill="1" applyBorder="1" applyAlignment="1" applyProtection="1">
      <alignment horizontal="center"/>
    </xf>
    <xf numFmtId="40" fontId="122" fillId="26" borderId="25" xfId="34" applyNumberFormat="1" applyFont="1" applyFill="1" applyBorder="1" applyAlignment="1" applyProtection="1">
      <alignment horizontal="center" vertical="center"/>
    </xf>
    <xf numFmtId="40" fontId="122" fillId="26" borderId="26" xfId="34" applyNumberFormat="1" applyFont="1" applyFill="1" applyBorder="1" applyAlignment="1" applyProtection="1">
      <alignment horizontal="center"/>
    </xf>
    <xf numFmtId="0" fontId="34" fillId="26" borderId="10" xfId="0" applyNumberFormat="1" applyFont="1" applyFill="1" applyBorder="1" applyAlignment="1" applyProtection="1">
      <alignment horizontal="left" vertical="center" shrinkToFit="1"/>
    </xf>
    <xf numFmtId="185" fontId="34" fillId="26" borderId="10" xfId="34" applyNumberFormat="1" applyFont="1" applyFill="1" applyBorder="1" applyAlignment="1" applyProtection="1">
      <alignment horizontal="right"/>
    </xf>
    <xf numFmtId="186" fontId="34" fillId="26" borderId="10" xfId="34" applyNumberFormat="1" applyFont="1" applyFill="1" applyBorder="1" applyAlignment="1" applyProtection="1"/>
    <xf numFmtId="185" fontId="34" fillId="26" borderId="10" xfId="0" applyNumberFormat="1" applyFont="1" applyFill="1" applyBorder="1" applyProtection="1">
      <alignment vertical="center"/>
    </xf>
    <xf numFmtId="0" fontId="122" fillId="26" borderId="61" xfId="0" applyFont="1" applyFill="1" applyBorder="1" applyAlignment="1" applyProtection="1">
      <alignment horizontal="center"/>
    </xf>
    <xf numFmtId="0" fontId="24" fillId="26" borderId="51" xfId="0" applyFont="1" applyFill="1" applyBorder="1" applyAlignment="1" applyProtection="1">
      <alignment vertical="center"/>
    </xf>
    <xf numFmtId="0" fontId="34" fillId="26" borderId="52" xfId="0" applyFont="1" applyFill="1" applyBorder="1" applyAlignment="1" applyProtection="1">
      <alignment vertical="center"/>
    </xf>
    <xf numFmtId="0" fontId="34" fillId="26" borderId="49" xfId="0" applyFont="1" applyFill="1" applyBorder="1" applyAlignment="1" applyProtection="1">
      <alignment vertical="center"/>
    </xf>
    <xf numFmtId="182" fontId="30" fillId="0" borderId="114" xfId="0" applyNumberFormat="1" applyFont="1" applyFill="1" applyBorder="1" applyAlignment="1" applyProtection="1">
      <alignment horizontal="center" vertical="center"/>
    </xf>
    <xf numFmtId="193" fontId="34" fillId="26" borderId="10" xfId="34" applyNumberFormat="1" applyFont="1" applyFill="1" applyBorder="1" applyAlignment="1" applyProtection="1">
      <alignment horizontal="center" vertical="center"/>
    </xf>
    <xf numFmtId="192" fontId="34" fillId="26" borderId="10" xfId="34" applyNumberFormat="1" applyFont="1" applyFill="1" applyBorder="1" applyAlignment="1" applyProtection="1">
      <alignment horizontal="center" vertical="center"/>
    </xf>
    <xf numFmtId="0" fontId="34" fillId="26" borderId="10" xfId="0" applyNumberFormat="1" applyFont="1" applyFill="1" applyBorder="1" applyAlignment="1" applyProtection="1">
      <alignment horizontal="left" vertical="center"/>
    </xf>
    <xf numFmtId="40" fontId="34" fillId="26" borderId="10" xfId="34" applyNumberFormat="1" applyFont="1" applyFill="1" applyBorder="1" applyAlignment="1" applyProtection="1">
      <alignment horizontal="center" vertical="center"/>
    </xf>
    <xf numFmtId="40" fontId="34" fillId="26" borderId="26" xfId="34" applyNumberFormat="1" applyFont="1" applyFill="1" applyBorder="1" applyAlignment="1" applyProtection="1">
      <alignment horizontal="center" vertical="center"/>
    </xf>
    <xf numFmtId="0" fontId="122" fillId="47" borderId="61" xfId="0" applyFont="1" applyFill="1" applyBorder="1" applyAlignment="1" applyProtection="1">
      <alignment horizontal="center"/>
    </xf>
    <xf numFmtId="0" fontId="124" fillId="47" borderId="63" xfId="28" applyFont="1" applyFill="1" applyBorder="1" applyAlignment="1" applyProtection="1">
      <alignment horizontal="center" vertical="center"/>
    </xf>
    <xf numFmtId="0" fontId="129" fillId="47" borderId="10" xfId="0" applyFont="1" applyFill="1" applyBorder="1" applyAlignment="1" applyProtection="1">
      <alignment horizontal="center" vertical="center"/>
    </xf>
    <xf numFmtId="0" fontId="129" fillId="47" borderId="56" xfId="0" applyFont="1" applyFill="1" applyBorder="1" applyAlignment="1" applyProtection="1">
      <alignment vertical="center"/>
    </xf>
    <xf numFmtId="0" fontId="34" fillId="47" borderId="56" xfId="0" applyFont="1" applyFill="1" applyBorder="1" applyAlignment="1" applyProtection="1">
      <alignment vertical="center"/>
    </xf>
    <xf numFmtId="0" fontId="122" fillId="0" borderId="61" xfId="0" applyFont="1" applyFill="1" applyBorder="1" applyAlignment="1" applyProtection="1">
      <alignment horizontal="center"/>
    </xf>
    <xf numFmtId="0" fontId="124" fillId="0" borderId="55" xfId="28" applyFont="1" applyFill="1" applyBorder="1" applyAlignment="1" applyProtection="1">
      <alignment horizontal="center" vertical="center"/>
    </xf>
    <xf numFmtId="0" fontId="129" fillId="0" borderId="10" xfId="0" applyFont="1" applyFill="1" applyBorder="1" applyAlignment="1" applyProtection="1">
      <alignment horizontal="center" vertical="center"/>
    </xf>
    <xf numFmtId="0" fontId="129" fillId="0" borderId="49" xfId="0" applyFont="1" applyFill="1" applyBorder="1" applyAlignment="1" applyProtection="1">
      <alignment vertical="center"/>
    </xf>
    <xf numFmtId="0" fontId="123" fillId="0" borderId="49" xfId="0" applyFont="1" applyFill="1" applyBorder="1" applyAlignment="1" applyProtection="1">
      <alignment vertical="center"/>
    </xf>
    <xf numFmtId="182" fontId="30" fillId="0" borderId="101" xfId="0" applyNumberFormat="1" applyFont="1" applyFill="1" applyBorder="1" applyAlignment="1" applyProtection="1">
      <alignment horizontal="center" vertical="center"/>
    </xf>
    <xf numFmtId="182" fontId="37" fillId="26" borderId="99" xfId="0" applyNumberFormat="1" applyFont="1" applyFill="1" applyBorder="1" applyAlignment="1" applyProtection="1">
      <alignment horizontal="center" vertical="center"/>
    </xf>
    <xf numFmtId="0" fontId="24" fillId="26" borderId="63" xfId="0" applyFont="1" applyFill="1" applyBorder="1" applyAlignment="1" applyProtection="1">
      <alignment vertical="center"/>
    </xf>
    <xf numFmtId="0" fontId="34" fillId="26" borderId="10" xfId="0" applyFont="1" applyFill="1" applyBorder="1" applyAlignment="1" applyProtection="1">
      <alignment horizontal="center" vertical="center"/>
    </xf>
    <xf numFmtId="0" fontId="34" fillId="26" borderId="25" xfId="0" applyFont="1" applyFill="1" applyBorder="1" applyAlignment="1" applyProtection="1">
      <alignment vertical="center"/>
    </xf>
    <xf numFmtId="182" fontId="30" fillId="0" borderId="91" xfId="0" applyNumberFormat="1" applyFont="1" applyFill="1" applyBorder="1" applyAlignment="1" applyProtection="1">
      <alignment horizontal="center" vertical="center"/>
    </xf>
    <xf numFmtId="192" fontId="34" fillId="26" borderId="25" xfId="34" applyNumberFormat="1" applyFont="1" applyFill="1" applyBorder="1" applyAlignment="1" applyProtection="1">
      <alignment horizontal="center" vertical="center"/>
    </xf>
    <xf numFmtId="40" fontId="34" fillId="26" borderId="25" xfId="34" applyNumberFormat="1" applyFont="1" applyFill="1" applyBorder="1" applyAlignment="1" applyProtection="1">
      <alignment horizontal="center" vertical="center"/>
    </xf>
    <xf numFmtId="0" fontId="124" fillId="26" borderId="63" xfId="28" applyFont="1" applyFill="1" applyBorder="1" applyAlignment="1" applyProtection="1">
      <alignment horizontal="center" vertical="center"/>
    </xf>
    <xf numFmtId="182" fontId="30" fillId="0" borderId="93" xfId="0" applyNumberFormat="1" applyFont="1" applyFill="1" applyBorder="1" applyAlignment="1" applyProtection="1">
      <alignment horizontal="center" vertical="center"/>
    </xf>
    <xf numFmtId="0" fontId="124" fillId="26" borderId="55" xfId="28" applyFont="1" applyFill="1" applyBorder="1" applyAlignment="1" applyProtection="1">
      <alignment horizontal="center" vertical="center"/>
    </xf>
    <xf numFmtId="0" fontId="122" fillId="26" borderId="106" xfId="0" applyFont="1" applyFill="1" applyBorder="1" applyAlignment="1" applyProtection="1">
      <alignment horizontal="center"/>
    </xf>
    <xf numFmtId="0" fontId="24" fillId="26" borderId="25" xfId="0" applyFont="1" applyFill="1" applyBorder="1" applyAlignment="1" applyProtection="1">
      <alignment vertical="center"/>
    </xf>
    <xf numFmtId="182" fontId="37" fillId="0" borderId="101" xfId="0" applyNumberFormat="1" applyFont="1" applyFill="1" applyBorder="1" applyAlignment="1" applyProtection="1">
      <alignment horizontal="center" vertical="center"/>
    </xf>
    <xf numFmtId="0" fontId="24" fillId="26" borderId="88" xfId="0" quotePrefix="1" applyFont="1" applyFill="1" applyBorder="1" applyAlignment="1" applyProtection="1">
      <alignment vertical="center"/>
    </xf>
    <xf numFmtId="0" fontId="122" fillId="26" borderId="49" xfId="0" applyNumberFormat="1" applyFont="1" applyFill="1" applyBorder="1" applyAlignment="1" applyProtection="1">
      <alignment horizontal="left" vertical="center"/>
    </xf>
    <xf numFmtId="0" fontId="122" fillId="26" borderId="52" xfId="0" applyNumberFormat="1" applyFont="1" applyFill="1" applyBorder="1" applyAlignment="1" applyProtection="1">
      <alignment horizontal="left" vertical="center"/>
    </xf>
    <xf numFmtId="0" fontId="123" fillId="26" borderId="52" xfId="0" applyFont="1" applyFill="1" applyBorder="1" applyAlignment="1" applyProtection="1">
      <alignment vertical="center"/>
    </xf>
    <xf numFmtId="192" fontId="122" fillId="26" borderId="25" xfId="0" applyNumberFormat="1" applyFont="1" applyFill="1" applyBorder="1" applyAlignment="1" applyProtection="1">
      <alignment horizontal="center" vertical="center"/>
    </xf>
    <xf numFmtId="40" fontId="122" fillId="26" borderId="25" xfId="0" applyNumberFormat="1" applyFont="1" applyFill="1" applyBorder="1" applyAlignment="1" applyProtection="1">
      <alignment horizontal="center" vertical="center"/>
    </xf>
    <xf numFmtId="0" fontId="34" fillId="26" borderId="52" xfId="0" applyNumberFormat="1" applyFont="1" applyFill="1" applyBorder="1" applyAlignment="1" applyProtection="1">
      <alignment horizontal="left" vertical="center"/>
    </xf>
    <xf numFmtId="192" fontId="34" fillId="26" borderId="25" xfId="0" applyNumberFormat="1" applyFont="1" applyFill="1" applyBorder="1" applyAlignment="1" applyProtection="1">
      <alignment horizontal="center" vertical="center"/>
    </xf>
    <xf numFmtId="40" fontId="34" fillId="26" borderId="25" xfId="0" applyNumberFormat="1" applyFont="1" applyFill="1" applyBorder="1" applyAlignment="1" applyProtection="1">
      <alignment horizontal="center" vertical="center"/>
    </xf>
    <xf numFmtId="0" fontId="124" fillId="26" borderId="63" xfId="28" applyNumberFormat="1" applyFont="1" applyFill="1" applyBorder="1" applyAlignment="1" applyProtection="1">
      <alignment horizontal="center" vertical="center"/>
    </xf>
    <xf numFmtId="0" fontId="123" fillId="26" borderId="49" xfId="0" applyFont="1" applyFill="1" applyBorder="1" applyAlignment="1" applyProtection="1">
      <alignment vertical="center"/>
    </xf>
    <xf numFmtId="0" fontId="124" fillId="0" borderId="63" xfId="28" applyNumberFormat="1" applyFont="1" applyFill="1" applyBorder="1" applyAlignment="1" applyProtection="1">
      <alignment horizontal="center" vertical="center"/>
    </xf>
    <xf numFmtId="193" fontId="34" fillId="26" borderId="10" xfId="0" applyNumberFormat="1" applyFont="1" applyFill="1" applyBorder="1" applyAlignment="1" applyProtection="1">
      <alignment horizontal="center"/>
    </xf>
    <xf numFmtId="192" fontId="34" fillId="26" borderId="10" xfId="0" applyNumberFormat="1" applyFont="1" applyFill="1" applyBorder="1" applyAlignment="1" applyProtection="1">
      <alignment horizontal="center"/>
    </xf>
    <xf numFmtId="40" fontId="34" fillId="26" borderId="10" xfId="0" applyNumberFormat="1" applyFont="1" applyFill="1" applyBorder="1" applyAlignment="1" applyProtection="1">
      <alignment horizontal="center"/>
    </xf>
    <xf numFmtId="0" fontId="146" fillId="26" borderId="51" xfId="0" applyFont="1" applyFill="1" applyBorder="1" applyAlignment="1" applyProtection="1">
      <alignment vertical="center"/>
    </xf>
    <xf numFmtId="0" fontId="144" fillId="26" borderId="49" xfId="0" applyFont="1" applyFill="1" applyBorder="1" applyAlignment="1" applyProtection="1">
      <alignment vertical="center"/>
    </xf>
    <xf numFmtId="182" fontId="52" fillId="0" borderId="91" xfId="0" applyNumberFormat="1" applyFont="1" applyFill="1" applyBorder="1" applyAlignment="1" applyProtection="1">
      <alignment horizontal="center" vertical="center"/>
    </xf>
    <xf numFmtId="0" fontId="0" fillId="37" borderId="0" xfId="0" applyFill="1" applyProtection="1">
      <alignment vertical="center"/>
    </xf>
    <xf numFmtId="0" fontId="126" fillId="26" borderId="63" xfId="28" applyFont="1" applyFill="1" applyBorder="1" applyAlignment="1" applyProtection="1">
      <alignment horizontal="center" vertical="center"/>
    </xf>
    <xf numFmtId="0" fontId="144" fillId="26" borderId="10" xfId="0" applyFont="1" applyFill="1" applyBorder="1" applyAlignment="1" applyProtection="1">
      <alignment horizontal="center" vertical="center"/>
    </xf>
    <xf numFmtId="0" fontId="145" fillId="26" borderId="49" xfId="0" applyFont="1" applyFill="1" applyBorder="1" applyAlignment="1" applyProtection="1">
      <alignment vertical="center"/>
    </xf>
    <xf numFmtId="0" fontId="0" fillId="37" borderId="93" xfId="0" applyFill="1" applyBorder="1" applyProtection="1">
      <alignment vertical="center"/>
    </xf>
    <xf numFmtId="182" fontId="52" fillId="0" borderId="101" xfId="0" applyNumberFormat="1" applyFont="1" applyFill="1" applyBorder="1" applyAlignment="1" applyProtection="1">
      <alignment horizontal="center" vertical="center"/>
    </xf>
    <xf numFmtId="0" fontId="125" fillId="26" borderId="106" xfId="0" applyNumberFormat="1" applyFont="1" applyFill="1" applyBorder="1" applyAlignment="1" applyProtection="1">
      <alignment horizontal="center" vertical="center"/>
    </xf>
    <xf numFmtId="0" fontId="126" fillId="26" borderId="55" xfId="28" applyFont="1" applyFill="1" applyBorder="1" applyAlignment="1" applyProtection="1">
      <alignment horizontal="center" vertical="center"/>
    </xf>
    <xf numFmtId="182" fontId="52" fillId="0" borderId="93" xfId="0" applyNumberFormat="1" applyFont="1" applyFill="1" applyBorder="1" applyAlignment="1" applyProtection="1">
      <alignment horizontal="center" vertical="center"/>
    </xf>
    <xf numFmtId="0" fontId="124" fillId="26" borderId="55" xfId="28" applyNumberFormat="1" applyFont="1" applyFill="1" applyBorder="1" applyAlignment="1" applyProtection="1">
      <alignment horizontal="center" vertical="center"/>
    </xf>
    <xf numFmtId="0" fontId="122" fillId="26" borderId="61" xfId="0" quotePrefix="1" applyNumberFormat="1" applyFont="1" applyFill="1" applyBorder="1" applyAlignment="1" applyProtection="1">
      <alignment horizontal="center" vertical="center"/>
    </xf>
    <xf numFmtId="182" fontId="37" fillId="26" borderId="114" xfId="0" applyNumberFormat="1" applyFont="1" applyFill="1" applyBorder="1" applyAlignment="1" applyProtection="1">
      <alignment horizontal="center" vertical="center"/>
    </xf>
    <xf numFmtId="0" fontId="122" fillId="0" borderId="61" xfId="0" quotePrefix="1" applyNumberFormat="1" applyFont="1" applyFill="1" applyBorder="1" applyAlignment="1" applyProtection="1">
      <alignment horizontal="center" vertical="center"/>
    </xf>
    <xf numFmtId="0" fontId="34" fillId="38" borderId="10" xfId="0" applyNumberFormat="1" applyFont="1" applyFill="1" applyBorder="1" applyAlignment="1" applyProtection="1">
      <alignment horizontal="left" vertical="center" shrinkToFit="1"/>
    </xf>
    <xf numFmtId="185" fontId="34" fillId="38" borderId="10" xfId="0" applyNumberFormat="1" applyFont="1" applyFill="1" applyBorder="1" applyProtection="1">
      <alignment vertical="center"/>
    </xf>
    <xf numFmtId="186" fontId="34" fillId="38" borderId="10" xfId="34" applyNumberFormat="1" applyFont="1" applyFill="1" applyBorder="1" applyAlignment="1" applyProtection="1"/>
    <xf numFmtId="193" fontId="34" fillId="38" borderId="10" xfId="34" applyNumberFormat="1" applyFont="1" applyFill="1" applyBorder="1" applyAlignment="1" applyProtection="1">
      <alignment horizontal="center" vertical="center"/>
    </xf>
    <xf numFmtId="192" fontId="34" fillId="38" borderId="10" xfId="34" applyNumberFormat="1" applyFont="1" applyFill="1" applyBorder="1" applyAlignment="1" applyProtection="1">
      <alignment horizontal="center" vertical="center"/>
    </xf>
    <xf numFmtId="192" fontId="34" fillId="38" borderId="25" xfId="34" applyNumberFormat="1" applyFont="1" applyFill="1" applyBorder="1" applyAlignment="1" applyProtection="1">
      <alignment horizontal="center" vertical="center"/>
    </xf>
    <xf numFmtId="0" fontId="34" fillId="38" borderId="10" xfId="0" applyNumberFormat="1" applyFont="1" applyFill="1" applyBorder="1" applyAlignment="1" applyProtection="1">
      <alignment horizontal="left" vertical="center"/>
    </xf>
    <xf numFmtId="40" fontId="34" fillId="38" borderId="10" xfId="34" applyNumberFormat="1" applyFont="1" applyFill="1" applyBorder="1" applyAlignment="1" applyProtection="1">
      <alignment horizontal="center" vertical="center"/>
    </xf>
    <xf numFmtId="40" fontId="34" fillId="38" borderId="25" xfId="34" applyNumberFormat="1" applyFont="1" applyFill="1" applyBorder="1" applyAlignment="1" applyProtection="1">
      <alignment horizontal="center" vertical="center"/>
    </xf>
    <xf numFmtId="40" fontId="34" fillId="38" borderId="26" xfId="34" applyNumberFormat="1" applyFont="1" applyFill="1" applyBorder="1" applyAlignment="1" applyProtection="1">
      <alignment horizontal="center" vertical="center"/>
    </xf>
    <xf numFmtId="0" fontId="122" fillId="26" borderId="61" xfId="0" applyNumberFormat="1" applyFont="1" applyFill="1" applyBorder="1" applyAlignment="1" applyProtection="1">
      <alignment horizontal="center" vertical="center"/>
    </xf>
    <xf numFmtId="0" fontId="122" fillId="0" borderId="61" xfId="0" applyNumberFormat="1" applyFont="1" applyFill="1" applyBorder="1" applyAlignment="1" applyProtection="1">
      <alignment horizontal="center" vertical="center"/>
    </xf>
    <xf numFmtId="0" fontId="124" fillId="0" borderId="63" xfId="28" applyFont="1" applyFill="1" applyBorder="1" applyAlignment="1" applyProtection="1">
      <alignment horizontal="center" vertical="center"/>
    </xf>
    <xf numFmtId="0" fontId="122" fillId="26" borderId="76" xfId="0" applyNumberFormat="1" applyFont="1" applyFill="1" applyBorder="1" applyAlignment="1" applyProtection="1">
      <alignment horizontal="center" vertical="center"/>
    </xf>
    <xf numFmtId="182" fontId="37" fillId="26" borderId="93" xfId="0" applyNumberFormat="1" applyFont="1" applyFill="1" applyBorder="1" applyAlignment="1" applyProtection="1">
      <alignment horizontal="center" vertical="center"/>
    </xf>
    <xf numFmtId="0" fontId="124" fillId="0" borderId="55" xfId="28" applyNumberFormat="1" applyFont="1" applyFill="1" applyBorder="1" applyAlignment="1" applyProtection="1">
      <alignment horizontal="center" vertical="center"/>
    </xf>
    <xf numFmtId="0" fontId="0" fillId="0" borderId="70" xfId="0" applyBorder="1" applyProtection="1">
      <alignment vertical="center"/>
    </xf>
    <xf numFmtId="193" fontId="34" fillId="26" borderId="26" xfId="34" applyNumberFormat="1" applyFont="1" applyFill="1" applyBorder="1" applyAlignment="1" applyProtection="1">
      <alignment horizontal="center" vertical="center"/>
    </xf>
    <xf numFmtId="0" fontId="123" fillId="26" borderId="56" xfId="0" applyFont="1" applyFill="1" applyBorder="1" applyAlignment="1" applyProtection="1">
      <alignment vertical="center"/>
    </xf>
    <xf numFmtId="0" fontId="34" fillId="26" borderId="50" xfId="0" applyFont="1" applyFill="1" applyBorder="1" applyAlignment="1" applyProtection="1">
      <alignment horizontal="center" vertical="center"/>
    </xf>
    <xf numFmtId="0" fontId="24" fillId="30" borderId="109" xfId="0" applyFont="1" applyFill="1" applyBorder="1" applyAlignment="1" applyProtection="1">
      <alignment vertical="center"/>
    </xf>
    <xf numFmtId="0" fontId="24" fillId="30" borderId="110" xfId="0" applyFont="1" applyFill="1" applyBorder="1" applyAlignment="1" applyProtection="1">
      <alignment horizontal="left" vertical="center"/>
    </xf>
    <xf numFmtId="0" fontId="24" fillId="30" borderId="110" xfId="0" applyFont="1" applyFill="1" applyBorder="1" applyAlignment="1" applyProtection="1">
      <alignment horizontal="left"/>
    </xf>
    <xf numFmtId="0" fontId="7" fillId="30" borderId="110" xfId="0" applyFont="1" applyFill="1" applyBorder="1" applyAlignment="1" applyProtection="1">
      <alignment vertical="center"/>
    </xf>
    <xf numFmtId="179" fontId="162" fillId="30" borderId="111" xfId="0" applyNumberFormat="1" applyFont="1" applyFill="1" applyBorder="1" applyAlignment="1" applyProtection="1">
      <alignment horizontal="center" vertical="center"/>
    </xf>
    <xf numFmtId="40" fontId="122" fillId="30" borderId="26" xfId="34" applyNumberFormat="1" applyFont="1" applyFill="1" applyBorder="1" applyAlignment="1" applyProtection="1">
      <alignment horizontal="center" vertical="center"/>
    </xf>
    <xf numFmtId="0" fontId="122" fillId="26" borderId="98" xfId="0" applyFont="1" applyFill="1" applyBorder="1" applyAlignment="1" applyProtection="1">
      <alignment horizontal="left" vertical="center"/>
    </xf>
    <xf numFmtId="0" fontId="122" fillId="26" borderId="0" xfId="0" applyFont="1" applyFill="1" applyBorder="1" applyAlignment="1" applyProtection="1">
      <alignment horizontal="left" vertical="center"/>
    </xf>
    <xf numFmtId="193" fontId="122" fillId="26" borderId="10" xfId="34" applyNumberFormat="1" applyFont="1" applyFill="1" applyBorder="1" applyAlignment="1" applyProtection="1">
      <alignment horizontal="center" vertical="center"/>
    </xf>
    <xf numFmtId="192" fontId="122" fillId="26" borderId="10" xfId="34" applyNumberFormat="1" applyFont="1" applyFill="1" applyBorder="1" applyAlignment="1" applyProtection="1">
      <alignment horizontal="center" vertical="center"/>
    </xf>
    <xf numFmtId="40" fontId="122" fillId="26" borderId="10" xfId="34" applyNumberFormat="1" applyFont="1" applyFill="1" applyBorder="1" applyAlignment="1" applyProtection="1">
      <alignment horizontal="center" vertical="center"/>
    </xf>
    <xf numFmtId="40" fontId="122" fillId="26" borderId="26" xfId="34" applyNumberFormat="1" applyFont="1" applyFill="1" applyBorder="1" applyAlignment="1" applyProtection="1">
      <alignment horizontal="center" vertical="center"/>
    </xf>
    <xf numFmtId="0" fontId="158" fillId="26" borderId="49" xfId="0" applyFont="1" applyFill="1" applyBorder="1" applyAlignment="1" applyProtection="1">
      <alignment vertical="center"/>
    </xf>
    <xf numFmtId="0" fontId="158" fillId="26" borderId="10" xfId="0" applyFont="1" applyFill="1" applyBorder="1" applyAlignment="1" applyProtection="1">
      <alignment horizontal="center" vertical="center"/>
    </xf>
    <xf numFmtId="0" fontId="122" fillId="26" borderId="104" xfId="0" quotePrefix="1" applyNumberFormat="1" applyFont="1" applyFill="1" applyBorder="1" applyAlignment="1" applyProtection="1">
      <alignment horizontal="center" vertical="center"/>
    </xf>
    <xf numFmtId="182" fontId="37" fillId="26" borderId="118" xfId="0" applyNumberFormat="1" applyFont="1" applyFill="1" applyBorder="1" applyAlignment="1" applyProtection="1">
      <alignment horizontal="center" vertical="center"/>
    </xf>
    <xf numFmtId="192" fontId="122" fillId="26" borderId="25" xfId="34" applyNumberFormat="1" applyFont="1" applyFill="1" applyBorder="1" applyAlignment="1" applyProtection="1">
      <alignment horizontal="center"/>
    </xf>
    <xf numFmtId="40" fontId="122" fillId="26" borderId="25" xfId="34" applyNumberFormat="1" applyFont="1" applyFill="1" applyBorder="1" applyAlignment="1" applyProtection="1">
      <alignment horizontal="center"/>
    </xf>
    <xf numFmtId="182" fontId="37" fillId="26" borderId="101" xfId="0" applyNumberFormat="1" applyFont="1" applyFill="1" applyBorder="1" applyAlignment="1" applyProtection="1">
      <alignment horizontal="center" vertical="center"/>
    </xf>
    <xf numFmtId="0" fontId="34" fillId="26" borderId="52" xfId="0" applyNumberFormat="1" applyFont="1" applyFill="1" applyBorder="1" applyAlignment="1" applyProtection="1">
      <alignment horizontal="left" vertical="center" shrinkToFit="1"/>
    </xf>
    <xf numFmtId="0" fontId="146" fillId="26" borderId="63" xfId="0" applyFont="1" applyFill="1" applyBorder="1" applyAlignment="1" applyProtection="1">
      <alignment vertical="center"/>
    </xf>
    <xf numFmtId="0" fontId="144" fillId="26" borderId="52" xfId="0" applyFont="1" applyFill="1" applyBorder="1" applyAlignment="1" applyProtection="1">
      <alignment vertical="center"/>
    </xf>
    <xf numFmtId="0" fontId="145" fillId="26" borderId="52" xfId="0" applyFont="1" applyFill="1" applyBorder="1" applyAlignment="1" applyProtection="1">
      <alignment vertical="center"/>
    </xf>
    <xf numFmtId="0" fontId="147" fillId="26" borderId="63" xfId="28" applyFont="1" applyFill="1" applyBorder="1" applyAlignment="1" applyProtection="1">
      <alignment horizontal="center" vertical="center"/>
    </xf>
    <xf numFmtId="0" fontId="147" fillId="26" borderId="55" xfId="28" applyFont="1" applyFill="1" applyBorder="1" applyAlignment="1" applyProtection="1">
      <alignment horizontal="center" vertical="center"/>
    </xf>
    <xf numFmtId="0" fontId="122" fillId="26" borderId="76" xfId="0" applyFont="1" applyFill="1" applyBorder="1" applyAlignment="1" applyProtection="1">
      <alignment horizontal="center"/>
    </xf>
    <xf numFmtId="0" fontId="128" fillId="26" borderId="0" xfId="28" applyNumberFormat="1" applyFont="1" applyFill="1" applyBorder="1" applyAlignment="1" applyProtection="1">
      <alignment horizontal="center" vertical="center"/>
    </xf>
    <xf numFmtId="0" fontId="129" fillId="26" borderId="0" xfId="0" applyNumberFormat="1" applyFont="1" applyFill="1" applyBorder="1" applyAlignment="1" applyProtection="1">
      <alignment horizontal="left" vertical="center"/>
    </xf>
    <xf numFmtId="0" fontId="129" fillId="26" borderId="0" xfId="0" applyFont="1" applyFill="1" applyBorder="1" applyAlignment="1" applyProtection="1">
      <alignment horizontal="center" vertical="center"/>
    </xf>
    <xf numFmtId="182" fontId="37" fillId="26" borderId="107" xfId="0" applyNumberFormat="1" applyFont="1" applyFill="1" applyBorder="1" applyAlignment="1" applyProtection="1">
      <alignment horizontal="center" vertical="center"/>
    </xf>
    <xf numFmtId="0" fontId="34" fillId="26" borderId="49" xfId="0" applyNumberFormat="1" applyFont="1" applyFill="1" applyBorder="1" applyAlignment="1" applyProtection="1">
      <alignment horizontal="left" vertical="center"/>
    </xf>
    <xf numFmtId="0" fontId="122" fillId="26" borderId="64" xfId="0" quotePrefix="1" applyNumberFormat="1" applyFont="1" applyFill="1" applyBorder="1" applyAlignment="1" applyProtection="1">
      <alignment horizontal="center" vertical="center"/>
    </xf>
    <xf numFmtId="0" fontId="124" fillId="26" borderId="82" xfId="28" applyNumberFormat="1" applyFont="1" applyFill="1" applyBorder="1" applyAlignment="1" applyProtection="1">
      <alignment horizontal="center" vertical="center"/>
    </xf>
    <xf numFmtId="0" fontId="34" fillId="26" borderId="112" xfId="0" applyFont="1" applyFill="1" applyBorder="1" applyAlignment="1" applyProtection="1">
      <alignment horizontal="center" vertical="center"/>
    </xf>
    <xf numFmtId="0" fontId="34" fillId="26" borderId="108" xfId="0" applyFont="1" applyFill="1" applyBorder="1" applyAlignment="1" applyProtection="1">
      <alignment vertical="center"/>
    </xf>
    <xf numFmtId="0" fontId="123" fillId="26" borderId="108" xfId="0" applyFont="1" applyFill="1" applyBorder="1" applyAlignment="1" applyProtection="1">
      <alignment vertical="center"/>
    </xf>
    <xf numFmtId="0" fontId="24" fillId="30" borderId="110" xfId="0" applyNumberFormat="1" applyFont="1" applyFill="1" applyBorder="1" applyAlignment="1" applyProtection="1">
      <alignment horizontal="left" vertical="center"/>
    </xf>
    <xf numFmtId="0" fontId="34" fillId="30" borderId="110" xfId="0" applyNumberFormat="1" applyFont="1" applyFill="1" applyBorder="1" applyAlignment="1" applyProtection="1">
      <alignment horizontal="left" vertical="center"/>
    </xf>
    <xf numFmtId="182" fontId="37" fillId="0" borderId="91" xfId="0" applyNumberFormat="1" applyFont="1" applyFill="1" applyBorder="1" applyAlignment="1" applyProtection="1">
      <alignment horizontal="center" vertical="center"/>
    </xf>
    <xf numFmtId="186" fontId="122" fillId="26" borderId="10" xfId="0" applyNumberFormat="1" applyFont="1" applyFill="1" applyBorder="1" applyProtection="1">
      <alignment vertical="center"/>
    </xf>
    <xf numFmtId="0" fontId="159" fillId="26" borderId="88" xfId="0" quotePrefix="1" applyFont="1" applyFill="1" applyBorder="1" applyAlignment="1" applyProtection="1">
      <alignment vertical="center"/>
    </xf>
    <xf numFmtId="0" fontId="157" fillId="26" borderId="49" xfId="0" applyNumberFormat="1" applyFont="1" applyFill="1" applyBorder="1" applyAlignment="1" applyProtection="1">
      <alignment horizontal="left" vertical="center"/>
    </xf>
    <xf numFmtId="0" fontId="34" fillId="26" borderId="10" xfId="0" applyFont="1" applyFill="1" applyBorder="1" applyProtection="1">
      <alignment vertical="center"/>
    </xf>
    <xf numFmtId="0" fontId="159" fillId="26" borderId="61" xfId="0" quotePrefix="1" applyFont="1" applyFill="1" applyBorder="1" applyAlignment="1" applyProtection="1">
      <alignment vertical="center"/>
    </xf>
    <xf numFmtId="0" fontId="159" fillId="26" borderId="63" xfId="0" applyFont="1" applyFill="1" applyBorder="1" applyProtection="1">
      <alignment vertical="center"/>
    </xf>
    <xf numFmtId="0" fontId="158" fillId="26" borderId="56" xfId="0" applyNumberFormat="1" applyFont="1" applyFill="1" applyBorder="1" applyAlignment="1" applyProtection="1">
      <alignment horizontal="left" vertical="center"/>
    </xf>
    <xf numFmtId="0" fontId="34" fillId="26" borderId="56" xfId="0" applyFont="1" applyFill="1" applyBorder="1" applyProtection="1">
      <alignment vertical="center"/>
    </xf>
    <xf numFmtId="0" fontId="24" fillId="26" borderId="79" xfId="0" quotePrefix="1" applyFont="1" applyFill="1" applyBorder="1" applyAlignment="1" applyProtection="1">
      <alignment vertical="center"/>
    </xf>
    <xf numFmtId="0" fontId="122" fillId="26" borderId="49" xfId="0" applyFont="1" applyFill="1" applyBorder="1" applyAlignment="1" applyProtection="1">
      <alignment horizontal="left" vertical="center"/>
    </xf>
    <xf numFmtId="0" fontId="122" fillId="26" borderId="56" xfId="0" applyNumberFormat="1" applyFont="1" applyFill="1" applyBorder="1" applyAlignment="1" applyProtection="1">
      <alignment horizontal="left" vertical="center"/>
    </xf>
    <xf numFmtId="0" fontId="34" fillId="26" borderId="56" xfId="0" applyFont="1" applyFill="1" applyBorder="1" applyAlignment="1" applyProtection="1">
      <alignment vertical="center"/>
    </xf>
    <xf numFmtId="0" fontId="24" fillId="26" borderId="63" xfId="0" applyFont="1" applyFill="1" applyBorder="1" applyProtection="1">
      <alignment vertical="center"/>
    </xf>
    <xf numFmtId="0" fontId="34" fillId="26" borderId="56" xfId="0" applyNumberFormat="1" applyFont="1" applyFill="1" applyBorder="1" applyAlignment="1" applyProtection="1">
      <alignment horizontal="left" vertical="center"/>
    </xf>
    <xf numFmtId="193" fontId="34" fillId="26" borderId="10" xfId="34" applyNumberFormat="1" applyFont="1" applyFill="1" applyBorder="1" applyAlignment="1" applyProtection="1">
      <alignment horizontal="center"/>
    </xf>
    <xf numFmtId="192" fontId="34" fillId="26" borderId="10" xfId="34" applyNumberFormat="1" applyFont="1" applyFill="1" applyBorder="1" applyAlignment="1" applyProtection="1">
      <alignment horizontal="center"/>
    </xf>
    <xf numFmtId="40" fontId="34" fillId="26" borderId="10" xfId="34" applyNumberFormat="1" applyFont="1" applyFill="1" applyBorder="1" applyAlignment="1" applyProtection="1">
      <alignment horizontal="center"/>
    </xf>
    <xf numFmtId="40" fontId="34" fillId="26" borderId="26" xfId="34" applyNumberFormat="1" applyFont="1" applyFill="1" applyBorder="1" applyAlignment="1" applyProtection="1">
      <alignment horizontal="center"/>
    </xf>
    <xf numFmtId="0" fontId="24" fillId="26" borderId="25" xfId="0" applyFont="1" applyFill="1" applyBorder="1" applyProtection="1">
      <alignment vertical="center"/>
    </xf>
    <xf numFmtId="0" fontId="34" fillId="26" borderId="49" xfId="0" applyFont="1" applyFill="1" applyBorder="1" applyProtection="1">
      <alignment vertical="center"/>
    </xf>
    <xf numFmtId="0" fontId="130" fillId="0" borderId="61" xfId="0" quotePrefix="1" applyNumberFormat="1" applyFont="1" applyFill="1" applyBorder="1" applyAlignment="1" applyProtection="1">
      <alignment horizontal="left" vertical="center"/>
    </xf>
    <xf numFmtId="0" fontId="131" fillId="0" borderId="0" xfId="0" applyFont="1" applyFill="1" applyBorder="1" applyAlignment="1" applyProtection="1">
      <alignment horizontal="left"/>
    </xf>
    <xf numFmtId="0" fontId="132" fillId="0" borderId="0" xfId="0" applyFont="1" applyFill="1" applyBorder="1" applyAlignment="1" applyProtection="1">
      <alignment vertical="center"/>
    </xf>
    <xf numFmtId="0" fontId="23" fillId="0" borderId="0" xfId="0" applyFont="1" applyFill="1" applyBorder="1" applyAlignment="1" applyProtection="1">
      <alignment vertical="center"/>
    </xf>
    <xf numFmtId="0" fontId="133" fillId="0" borderId="0" xfId="0" applyFont="1" applyFill="1" applyBorder="1" applyAlignment="1" applyProtection="1">
      <alignment vertical="center"/>
    </xf>
    <xf numFmtId="0" fontId="24" fillId="30" borderId="10" xfId="0" applyNumberFormat="1" applyFont="1" applyFill="1" applyBorder="1" applyAlignment="1" applyProtection="1">
      <alignment horizontal="center" vertical="center"/>
    </xf>
    <xf numFmtId="0" fontId="62" fillId="32" borderId="58" xfId="0" applyNumberFormat="1" applyFont="1" applyFill="1" applyBorder="1" applyAlignment="1" applyProtection="1">
      <alignment horizontal="left" vertical="center"/>
    </xf>
    <xf numFmtId="0" fontId="62" fillId="32" borderId="59" xfId="0" applyNumberFormat="1" applyFont="1" applyFill="1" applyBorder="1" applyAlignment="1" applyProtection="1">
      <alignment horizontal="left" vertical="center"/>
    </xf>
    <xf numFmtId="179" fontId="38" fillId="32" borderId="91" xfId="0" applyNumberFormat="1" applyFont="1" applyFill="1" applyBorder="1" applyAlignment="1" applyProtection="1">
      <alignment horizontal="center"/>
    </xf>
    <xf numFmtId="193" fontId="122" fillId="34" borderId="10" xfId="34" applyNumberFormat="1" applyFont="1" applyFill="1" applyBorder="1" applyAlignment="1" applyProtection="1">
      <alignment horizontal="center" vertical="top"/>
    </xf>
    <xf numFmtId="192" fontId="122" fillId="34" borderId="10" xfId="34" applyNumberFormat="1" applyFont="1" applyFill="1" applyBorder="1" applyAlignment="1" applyProtection="1">
      <alignment horizontal="center" vertical="top"/>
    </xf>
    <xf numFmtId="192" fontId="122" fillId="34" borderId="25" xfId="34" applyNumberFormat="1" applyFont="1" applyFill="1" applyBorder="1" applyAlignment="1" applyProtection="1">
      <alignment horizontal="center" vertical="top"/>
    </xf>
    <xf numFmtId="0" fontId="24" fillId="34" borderId="10" xfId="0" applyNumberFormat="1" applyFont="1" applyFill="1" applyBorder="1" applyAlignment="1" applyProtection="1">
      <alignment horizontal="center" vertical="center"/>
    </xf>
    <xf numFmtId="0" fontId="24" fillId="34" borderId="10" xfId="0" applyNumberFormat="1" applyFont="1" applyFill="1" applyBorder="1" applyAlignment="1" applyProtection="1">
      <alignment horizontal="center" vertical="center" shrinkToFit="1"/>
    </xf>
    <xf numFmtId="40" fontId="122" fillId="34" borderId="10" xfId="34" applyNumberFormat="1" applyFont="1" applyFill="1" applyBorder="1" applyAlignment="1" applyProtection="1">
      <alignment horizontal="center" vertical="top"/>
    </xf>
    <xf numFmtId="40" fontId="122" fillId="34" borderId="25" xfId="34" applyNumberFormat="1" applyFont="1" applyFill="1" applyBorder="1" applyAlignment="1" applyProtection="1">
      <alignment horizontal="center" vertical="top"/>
    </xf>
    <xf numFmtId="40" fontId="122" fillId="34" borderId="26" xfId="0" applyNumberFormat="1" applyFont="1" applyFill="1" applyBorder="1" applyAlignment="1" applyProtection="1">
      <alignment horizontal="center" vertical="top"/>
    </xf>
    <xf numFmtId="40" fontId="122" fillId="34" borderId="10" xfId="0" applyNumberFormat="1" applyFont="1" applyFill="1" applyBorder="1" applyAlignment="1" applyProtection="1">
      <alignment horizontal="center" vertical="top"/>
    </xf>
    <xf numFmtId="185" fontId="122" fillId="30" borderId="10" xfId="34" applyNumberFormat="1" applyFont="1" applyFill="1" applyBorder="1" applyAlignment="1" applyProtection="1">
      <alignment horizontal="right" vertical="center"/>
    </xf>
    <xf numFmtId="0" fontId="24" fillId="30" borderId="96" xfId="0" applyFont="1" applyFill="1" applyBorder="1" applyAlignment="1" applyProtection="1">
      <alignment vertical="center"/>
    </xf>
    <xf numFmtId="0" fontId="122" fillId="30" borderId="95" xfId="0" applyNumberFormat="1" applyFont="1" applyFill="1" applyBorder="1" applyAlignment="1" applyProtection="1">
      <alignment horizontal="right" vertical="center"/>
    </xf>
    <xf numFmtId="0" fontId="122" fillId="26" borderId="0" xfId="0" applyFont="1" applyFill="1" applyBorder="1" applyAlignment="1" applyProtection="1">
      <alignment horizontal="right" vertical="center"/>
    </xf>
    <xf numFmtId="193" fontId="122" fillId="42" borderId="10" xfId="34" applyNumberFormat="1" applyFont="1" applyFill="1" applyBorder="1" applyAlignment="1" applyProtection="1">
      <alignment horizontal="center" vertical="center"/>
    </xf>
    <xf numFmtId="0" fontId="122" fillId="26" borderId="10" xfId="0" quotePrefix="1" applyNumberFormat="1" applyFont="1" applyFill="1" applyBorder="1" applyAlignment="1" applyProtection="1">
      <alignment horizontal="left" vertical="center"/>
    </xf>
    <xf numFmtId="186" fontId="34" fillId="26" borderId="10" xfId="0" applyNumberFormat="1" applyFont="1" applyFill="1" applyBorder="1" applyProtection="1">
      <alignment vertical="center"/>
    </xf>
    <xf numFmtId="0" fontId="24" fillId="26" borderId="88" xfId="0" applyFont="1" applyFill="1" applyBorder="1" applyAlignment="1" applyProtection="1">
      <alignment vertical="center"/>
    </xf>
    <xf numFmtId="0" fontId="122" fillId="26" borderId="49" xfId="0" applyFont="1" applyFill="1" applyBorder="1" applyAlignment="1" applyProtection="1">
      <alignment horizontal="right" vertical="center"/>
    </xf>
    <xf numFmtId="0" fontId="24" fillId="26" borderId="61" xfId="0" applyFont="1" applyFill="1" applyBorder="1" applyAlignment="1" applyProtection="1">
      <alignment vertical="center"/>
    </xf>
    <xf numFmtId="0" fontId="24" fillId="26" borderId="25" xfId="0" applyNumberFormat="1" applyFont="1" applyFill="1" applyBorder="1" applyAlignment="1" applyProtection="1">
      <alignment horizontal="right" vertical="center"/>
    </xf>
    <xf numFmtId="0" fontId="24" fillId="26" borderId="106" xfId="0" applyFont="1" applyFill="1" applyBorder="1" applyAlignment="1" applyProtection="1">
      <alignment vertical="center"/>
    </xf>
    <xf numFmtId="0" fontId="24" fillId="0" borderId="61" xfId="0" applyFont="1" applyFill="1" applyBorder="1" applyAlignment="1" applyProtection="1">
      <alignment vertical="center"/>
    </xf>
    <xf numFmtId="0" fontId="24" fillId="0" borderId="25" xfId="0" applyNumberFormat="1" applyFont="1" applyFill="1" applyBorder="1" applyAlignment="1" applyProtection="1">
      <alignment horizontal="left" vertical="center"/>
    </xf>
    <xf numFmtId="0" fontId="129" fillId="0" borderId="49" xfId="0" applyNumberFormat="1" applyFont="1" applyFill="1" applyBorder="1" applyAlignment="1" applyProtection="1">
      <alignment horizontal="left" vertical="center"/>
    </xf>
    <xf numFmtId="0" fontId="34" fillId="0" borderId="49" xfId="0" applyFont="1" applyFill="1" applyBorder="1" applyAlignment="1" applyProtection="1">
      <alignment vertical="center"/>
    </xf>
    <xf numFmtId="0" fontId="135" fillId="0" borderId="61" xfId="0" applyNumberFormat="1" applyFont="1" applyFill="1" applyBorder="1" applyAlignment="1" applyProtection="1">
      <alignment horizontal="center" vertical="center"/>
    </xf>
    <xf numFmtId="0" fontId="134" fillId="0" borderId="25" xfId="0" applyFont="1" applyFill="1" applyBorder="1" applyProtection="1">
      <alignment vertical="center"/>
    </xf>
    <xf numFmtId="0" fontId="34" fillId="26" borderId="10" xfId="0" quotePrefix="1" applyNumberFormat="1" applyFont="1" applyFill="1" applyBorder="1" applyAlignment="1" applyProtection="1">
      <alignment horizontal="left" vertical="center"/>
    </xf>
    <xf numFmtId="0" fontId="135" fillId="0" borderId="76" xfId="0" applyNumberFormat="1" applyFont="1" applyFill="1" applyBorder="1" applyAlignment="1" applyProtection="1">
      <alignment horizontal="center" vertical="center"/>
    </xf>
    <xf numFmtId="0" fontId="124" fillId="26" borderId="63" xfId="28" quotePrefix="1" applyNumberFormat="1" applyFont="1" applyFill="1" applyBorder="1" applyAlignment="1" applyProtection="1">
      <alignment horizontal="center" vertical="center"/>
    </xf>
    <xf numFmtId="0" fontId="124" fillId="26" borderId="55" xfId="28" quotePrefix="1" applyNumberFormat="1" applyFont="1" applyFill="1" applyBorder="1" applyAlignment="1" applyProtection="1">
      <alignment horizontal="center" vertical="center"/>
    </xf>
    <xf numFmtId="0" fontId="122" fillId="26" borderId="76" xfId="0" quotePrefix="1" applyNumberFormat="1" applyFont="1" applyFill="1" applyBorder="1" applyAlignment="1" applyProtection="1">
      <alignment horizontal="center" vertical="center"/>
    </xf>
    <xf numFmtId="192" fontId="122" fillId="30" borderId="25" xfId="34" applyNumberFormat="1" applyFont="1" applyFill="1" applyBorder="1" applyAlignment="1" applyProtection="1">
      <alignment horizontal="center" vertical="center"/>
    </xf>
    <xf numFmtId="0" fontId="122" fillId="30" borderId="10" xfId="0" applyNumberFormat="1" applyFont="1" applyFill="1" applyBorder="1" applyAlignment="1" applyProtection="1">
      <alignment vertical="center"/>
    </xf>
    <xf numFmtId="40" fontId="122" fillId="30" borderId="25" xfId="34" applyNumberFormat="1" applyFont="1" applyFill="1" applyBorder="1" applyAlignment="1" applyProtection="1">
      <alignment horizontal="center" vertical="center"/>
    </xf>
    <xf numFmtId="40" fontId="122" fillId="30" borderId="26" xfId="0" applyNumberFormat="1" applyFont="1" applyFill="1" applyBorder="1" applyAlignment="1" applyProtection="1">
      <alignment horizontal="center"/>
    </xf>
    <xf numFmtId="40" fontId="122" fillId="30" borderId="10" xfId="0" applyNumberFormat="1" applyFont="1" applyFill="1" applyBorder="1" applyAlignment="1" applyProtection="1">
      <alignment horizontal="center"/>
    </xf>
    <xf numFmtId="0" fontId="24" fillId="26" borderId="115" xfId="0" quotePrefix="1" applyFont="1" applyFill="1" applyBorder="1" applyAlignment="1" applyProtection="1">
      <alignment vertical="center"/>
    </xf>
    <xf numFmtId="40" fontId="122" fillId="26" borderId="26" xfId="0" applyNumberFormat="1" applyFont="1" applyFill="1" applyBorder="1" applyAlignment="1" applyProtection="1">
      <alignment horizontal="center"/>
    </xf>
    <xf numFmtId="40" fontId="122" fillId="26" borderId="10" xfId="0" applyNumberFormat="1" applyFont="1" applyFill="1" applyBorder="1" applyAlignment="1" applyProtection="1">
      <alignment horizontal="center"/>
    </xf>
    <xf numFmtId="40" fontId="34" fillId="26" borderId="26" xfId="0" applyNumberFormat="1" applyFont="1" applyFill="1" applyBorder="1" applyAlignment="1" applyProtection="1">
      <alignment horizontal="center"/>
    </xf>
    <xf numFmtId="0" fontId="24" fillId="26" borderId="63" xfId="0" quotePrefix="1" applyFont="1" applyFill="1" applyBorder="1" applyAlignment="1" applyProtection="1">
      <alignment vertical="center"/>
    </xf>
    <xf numFmtId="0" fontId="122" fillId="26" borderId="52" xfId="0" applyFont="1" applyFill="1" applyBorder="1" applyAlignment="1" applyProtection="1">
      <alignment horizontal="left" vertical="center"/>
    </xf>
    <xf numFmtId="0" fontId="155" fillId="26" borderId="51" xfId="0" applyFont="1" applyFill="1" applyBorder="1" applyAlignment="1" applyProtection="1">
      <alignment vertical="center"/>
    </xf>
    <xf numFmtId="0" fontId="142" fillId="26" borderId="49" xfId="0" applyNumberFormat="1" applyFont="1" applyFill="1" applyBorder="1" applyAlignment="1" applyProtection="1">
      <alignment horizontal="left" vertical="center"/>
    </xf>
    <xf numFmtId="0" fontId="142" fillId="26" borderId="49" xfId="0" applyFont="1" applyFill="1" applyBorder="1" applyAlignment="1" applyProtection="1">
      <alignment vertical="center"/>
    </xf>
    <xf numFmtId="0" fontId="154" fillId="26" borderId="49" xfId="0" applyFont="1" applyFill="1" applyBorder="1" applyAlignment="1" applyProtection="1">
      <alignment vertical="center"/>
    </xf>
    <xf numFmtId="0" fontId="153" fillId="26" borderId="63" xfId="28" applyFont="1" applyFill="1" applyBorder="1" applyAlignment="1" applyProtection="1">
      <alignment horizontal="center" vertical="center"/>
    </xf>
    <xf numFmtId="0" fontId="142" fillId="26" borderId="10" xfId="0" applyFont="1" applyFill="1" applyBorder="1" applyAlignment="1" applyProtection="1">
      <alignment horizontal="center" vertical="center"/>
    </xf>
    <xf numFmtId="0" fontId="122" fillId="26" borderId="61" xfId="0" applyFont="1" applyFill="1" applyBorder="1" applyAlignment="1" applyProtection="1">
      <alignment horizontal="center" vertical="center"/>
    </xf>
    <xf numFmtId="0" fontId="155" fillId="26" borderId="25" xfId="0" applyFont="1" applyFill="1" applyBorder="1" applyAlignment="1" applyProtection="1">
      <alignment vertical="center"/>
    </xf>
    <xf numFmtId="0" fontId="122" fillId="26" borderId="102" xfId="0" applyNumberFormat="1" applyFont="1" applyFill="1" applyBorder="1" applyAlignment="1" applyProtection="1">
      <alignment horizontal="center" vertical="center"/>
    </xf>
    <xf numFmtId="0" fontId="124" fillId="26" borderId="82" xfId="28" applyFont="1" applyFill="1" applyBorder="1" applyAlignment="1" applyProtection="1">
      <alignment horizontal="center" vertical="center"/>
    </xf>
    <xf numFmtId="49" fontId="122" fillId="30" borderId="10" xfId="0" applyNumberFormat="1" applyFont="1" applyFill="1" applyBorder="1" applyAlignment="1" applyProtection="1">
      <alignment horizontal="left" vertical="center"/>
    </xf>
    <xf numFmtId="0" fontId="24" fillId="26" borderId="61" xfId="0" quotePrefix="1" applyFont="1" applyFill="1" applyBorder="1" applyProtection="1">
      <alignment vertical="center"/>
    </xf>
    <xf numFmtId="182" fontId="37" fillId="26" borderId="124" xfId="0" applyNumberFormat="1" applyFont="1" applyFill="1" applyBorder="1" applyAlignment="1" applyProtection="1">
      <alignment horizontal="center" vertical="center"/>
    </xf>
    <xf numFmtId="49" fontId="122" fillId="26" borderId="10" xfId="0" applyNumberFormat="1" applyFont="1" applyFill="1" applyBorder="1" applyAlignment="1" applyProtection="1">
      <alignment vertical="center"/>
    </xf>
    <xf numFmtId="49" fontId="122" fillId="26" borderId="10" xfId="0" applyNumberFormat="1" applyFont="1" applyFill="1" applyBorder="1" applyAlignment="1" applyProtection="1">
      <alignment horizontal="left" vertical="center"/>
    </xf>
    <xf numFmtId="0" fontId="24" fillId="26" borderId="88" xfId="0" quotePrefix="1" applyFont="1" applyFill="1" applyBorder="1" applyProtection="1">
      <alignment vertical="center"/>
    </xf>
    <xf numFmtId="49" fontId="34" fillId="26" borderId="10" xfId="0" applyNumberFormat="1" applyFont="1" applyFill="1" applyBorder="1" applyAlignment="1" applyProtection="1">
      <alignment vertical="center"/>
    </xf>
    <xf numFmtId="49" fontId="34" fillId="26" borderId="10" xfId="0" applyNumberFormat="1" applyFont="1" applyFill="1" applyBorder="1" applyAlignment="1" applyProtection="1">
      <alignment horizontal="left" vertical="center"/>
    </xf>
    <xf numFmtId="0" fontId="34" fillId="26" borderId="0" xfId="0" applyNumberFormat="1" applyFont="1" applyFill="1" applyBorder="1" applyAlignment="1" applyProtection="1">
      <alignment horizontal="left" vertical="center"/>
    </xf>
    <xf numFmtId="0" fontId="34" fillId="26" borderId="49" xfId="0" applyNumberFormat="1" applyFont="1" applyFill="1" applyBorder="1" applyAlignment="1" applyProtection="1">
      <alignment horizontal="left" vertical="center" shrinkToFit="1"/>
    </xf>
    <xf numFmtId="0" fontId="34" fillId="26" borderId="10" xfId="0" applyNumberFormat="1" applyFont="1" applyFill="1" applyBorder="1" applyAlignment="1" applyProtection="1">
      <alignment vertical="center"/>
    </xf>
    <xf numFmtId="0" fontId="34" fillId="26" borderId="25" xfId="0" applyNumberFormat="1" applyFont="1" applyFill="1" applyBorder="1" applyAlignment="1" applyProtection="1">
      <alignment horizontal="left" vertical="center" shrinkToFit="1"/>
    </xf>
    <xf numFmtId="0" fontId="159" fillId="26" borderId="25" xfId="0" applyFont="1" applyFill="1" applyBorder="1" applyAlignment="1" applyProtection="1">
      <alignment vertical="center"/>
    </xf>
    <xf numFmtId="0" fontId="24" fillId="26" borderId="88" xfId="0" applyFont="1" applyFill="1" applyBorder="1" applyProtection="1">
      <alignment vertical="center"/>
    </xf>
    <xf numFmtId="0" fontId="24" fillId="26" borderId="61" xfId="0" applyFont="1" applyFill="1" applyBorder="1" applyProtection="1">
      <alignment vertical="center"/>
    </xf>
    <xf numFmtId="0" fontId="135" fillId="26" borderId="61" xfId="0" applyFont="1" applyFill="1" applyBorder="1" applyAlignment="1" applyProtection="1">
      <alignment horizontal="center"/>
    </xf>
    <xf numFmtId="182" fontId="37" fillId="26" borderId="91" xfId="0" applyNumberFormat="1" applyFont="1" applyFill="1" applyBorder="1" applyAlignment="1" applyProtection="1">
      <alignment horizontal="center" vertical="center"/>
    </xf>
    <xf numFmtId="0" fontId="0" fillId="0" borderId="59" xfId="0" applyBorder="1" applyProtection="1">
      <alignment vertical="center"/>
    </xf>
    <xf numFmtId="0" fontId="30" fillId="0" borderId="64" xfId="0" applyFont="1" applyFill="1" applyBorder="1" applyAlignment="1" applyProtection="1">
      <alignment horizontal="left" vertical="top" wrapText="1"/>
      <protection hidden="1"/>
    </xf>
    <xf numFmtId="0" fontId="30" fillId="28" borderId="65" xfId="0" applyFont="1" applyFill="1" applyBorder="1" applyAlignment="1" applyProtection="1">
      <alignment horizontal="left" vertical="top" wrapText="1"/>
      <protection hidden="1"/>
    </xf>
    <xf numFmtId="0" fontId="30" fillId="28" borderId="83" xfId="0" applyFont="1" applyFill="1" applyBorder="1" applyAlignment="1" applyProtection="1">
      <alignment horizontal="left" vertical="top" wrapText="1"/>
      <protection hidden="1"/>
    </xf>
    <xf numFmtId="0" fontId="30" fillId="0" borderId="82" xfId="0" applyFont="1" applyFill="1" applyBorder="1" applyAlignment="1" applyProtection="1">
      <alignment horizontal="left" vertical="top" wrapText="1"/>
      <protection hidden="1"/>
    </xf>
    <xf numFmtId="0" fontId="30" fillId="28" borderId="66" xfId="0" applyFont="1" applyFill="1" applyBorder="1" applyAlignment="1" applyProtection="1">
      <alignment horizontal="left" vertical="top" wrapText="1"/>
      <protection hidden="1"/>
    </xf>
    <xf numFmtId="0" fontId="44" fillId="0" borderId="120" xfId="28" applyNumberFormat="1" applyFont="1" applyFill="1" applyBorder="1" applyAlignment="1" applyProtection="1">
      <alignment horizontal="center" vertical="center"/>
      <protection hidden="1"/>
    </xf>
    <xf numFmtId="0" fontId="44" fillId="0" borderId="121" xfId="28" applyNumberFormat="1" applyFont="1" applyFill="1" applyBorder="1" applyAlignment="1" applyProtection="1">
      <alignment horizontal="center" vertical="center"/>
      <protection hidden="1"/>
    </xf>
    <xf numFmtId="0" fontId="44" fillId="0" borderId="122" xfId="28" applyNumberFormat="1" applyFont="1" applyFill="1" applyBorder="1" applyAlignment="1" applyProtection="1">
      <alignment horizontal="center" vertical="center"/>
      <protection hidden="1"/>
    </xf>
    <xf numFmtId="0" fontId="37" fillId="0" borderId="0" xfId="0" applyFont="1" applyFill="1" applyBorder="1" applyAlignment="1" applyProtection="1">
      <alignment horizontal="left" shrinkToFit="1"/>
      <protection hidden="1"/>
    </xf>
    <xf numFmtId="0" fontId="0" fillId="0" borderId="0" xfId="0" applyAlignment="1">
      <alignment shrinkToFit="1"/>
    </xf>
    <xf numFmtId="0" fontId="0" fillId="0" borderId="0" xfId="0" applyAlignment="1">
      <alignment horizontal="left" shrinkToFit="1"/>
    </xf>
    <xf numFmtId="55" fontId="34" fillId="0" borderId="128" xfId="0" applyNumberFormat="1" applyFont="1" applyFill="1" applyBorder="1" applyAlignment="1" applyProtection="1">
      <alignment horizontal="left" vertical="center"/>
      <protection hidden="1"/>
    </xf>
    <xf numFmtId="0" fontId="0" fillId="0" borderId="52" xfId="0" applyBorder="1">
      <alignment vertical="center"/>
    </xf>
    <xf numFmtId="55" fontId="34" fillId="0" borderId="77" xfId="0" applyNumberFormat="1" applyFont="1" applyFill="1" applyBorder="1" applyAlignment="1" applyProtection="1">
      <alignment horizontal="left" vertical="center"/>
      <protection hidden="1"/>
    </xf>
    <xf numFmtId="0" fontId="0" fillId="0" borderId="56" xfId="0" applyBorder="1">
      <alignment vertical="center"/>
    </xf>
    <xf numFmtId="0" fontId="30" fillId="0" borderId="76" xfId="0" applyFont="1" applyFill="1" applyBorder="1" applyAlignment="1">
      <alignment horizontal="left" vertical="top" wrapText="1"/>
    </xf>
    <xf numFmtId="0" fontId="30" fillId="0" borderId="56" xfId="0" applyFont="1" applyFill="1" applyBorder="1" applyAlignment="1">
      <alignment horizontal="left" vertical="top" wrapText="1"/>
    </xf>
    <xf numFmtId="0" fontId="30" fillId="0" borderId="57" xfId="0" applyFont="1" applyFill="1" applyBorder="1" applyAlignment="1">
      <alignment horizontal="left" vertical="top" wrapText="1"/>
    </xf>
    <xf numFmtId="0" fontId="30" fillId="0" borderId="56" xfId="0" applyFont="1" applyFill="1" applyBorder="1" applyAlignment="1" applyProtection="1">
      <alignment horizontal="left" vertical="top" wrapText="1"/>
      <protection hidden="1"/>
    </xf>
    <xf numFmtId="0" fontId="30" fillId="28" borderId="56" xfId="0" applyFont="1" applyFill="1" applyBorder="1" applyAlignment="1" applyProtection="1">
      <alignment horizontal="left" vertical="top" wrapText="1"/>
      <protection hidden="1"/>
    </xf>
    <xf numFmtId="0" fontId="30" fillId="28" borderId="78" xfId="0" applyFont="1" applyFill="1" applyBorder="1" applyAlignment="1" applyProtection="1">
      <alignment horizontal="left" vertical="top" wrapText="1"/>
      <protection hidden="1"/>
    </xf>
    <xf numFmtId="0" fontId="30" fillId="0" borderId="76" xfId="0" applyFont="1" applyFill="1" applyBorder="1" applyAlignment="1" applyProtection="1">
      <alignment horizontal="left" vertical="top" wrapText="1"/>
      <protection hidden="1"/>
    </xf>
    <xf numFmtId="0" fontId="30" fillId="28" borderId="57" xfId="0" applyFont="1" applyFill="1" applyBorder="1" applyAlignment="1" applyProtection="1">
      <alignment horizontal="left" vertical="top" wrapText="1"/>
      <protection hidden="1"/>
    </xf>
    <xf numFmtId="0" fontId="30" fillId="0" borderId="55" xfId="0" applyFont="1" applyFill="1" applyBorder="1" applyAlignment="1" applyProtection="1">
      <alignment horizontal="left" vertical="top" wrapText="1"/>
      <protection hidden="1"/>
    </xf>
    <xf numFmtId="0" fontId="34" fillId="0" borderId="25" xfId="0" applyFont="1" applyFill="1" applyBorder="1" applyAlignment="1" applyProtection="1">
      <alignment horizontal="left" vertical="center" shrinkToFit="1"/>
      <protection locked="0"/>
    </xf>
    <xf numFmtId="0" fontId="34" fillId="0" borderId="49" xfId="0" applyFont="1" applyFill="1" applyBorder="1" applyAlignment="1" applyProtection="1">
      <alignment horizontal="left" vertical="center" shrinkToFit="1"/>
      <protection locked="0"/>
    </xf>
    <xf numFmtId="0" fontId="34" fillId="0" borderId="26" xfId="0" applyFont="1" applyFill="1" applyBorder="1" applyAlignment="1" applyProtection="1">
      <alignment horizontal="left" vertical="center" shrinkToFit="1"/>
      <protection locked="0"/>
    </xf>
    <xf numFmtId="0" fontId="34" fillId="0" borderId="25" xfId="0" applyFont="1" applyFill="1" applyBorder="1" applyAlignment="1" applyProtection="1">
      <alignment horizontal="left" vertical="center"/>
      <protection locked="0"/>
    </xf>
    <xf numFmtId="0" fontId="34" fillId="0" borderId="49" xfId="0" applyFont="1" applyFill="1" applyBorder="1" applyAlignment="1" applyProtection="1">
      <alignment horizontal="left" vertical="center"/>
      <protection locked="0"/>
    </xf>
    <xf numFmtId="0" fontId="34" fillId="28" borderId="26" xfId="0" applyFont="1" applyFill="1" applyBorder="1" applyAlignment="1" applyProtection="1">
      <alignment horizontal="left" vertical="center"/>
      <protection locked="0"/>
    </xf>
    <xf numFmtId="0" fontId="34" fillId="26" borderId="25" xfId="0" applyFont="1" applyFill="1" applyBorder="1" applyAlignment="1" applyProtection="1">
      <alignment horizontal="left" vertical="center" shrinkToFit="1"/>
    </xf>
    <xf numFmtId="0" fontId="34" fillId="26" borderId="49" xfId="0" applyFont="1" applyFill="1" applyBorder="1" applyAlignment="1" applyProtection="1">
      <alignment horizontal="left" vertical="center" shrinkToFit="1"/>
    </xf>
    <xf numFmtId="0" fontId="34" fillId="26" borderId="26" xfId="0" applyFont="1" applyFill="1" applyBorder="1" applyAlignment="1" applyProtection="1">
      <alignment horizontal="left" vertical="center" shrinkToFit="1"/>
    </xf>
    <xf numFmtId="0" fontId="34" fillId="26" borderId="49" xfId="0" applyFont="1" applyFill="1" applyBorder="1" applyAlignment="1" applyProtection="1">
      <alignment vertical="center" shrinkToFit="1"/>
    </xf>
    <xf numFmtId="0" fontId="0" fillId="0" borderId="49" xfId="0" applyBorder="1" applyAlignment="1" applyProtection="1">
      <alignment vertical="center" shrinkToFit="1"/>
    </xf>
    <xf numFmtId="0" fontId="34" fillId="26" borderId="25" xfId="0" applyNumberFormat="1" applyFont="1" applyFill="1" applyBorder="1" applyAlignment="1" applyProtection="1">
      <alignment horizontal="left" vertical="center" shrinkToFit="1"/>
    </xf>
    <xf numFmtId="0" fontId="34" fillId="26" borderId="51" xfId="0" applyNumberFormat="1" applyFont="1" applyFill="1" applyBorder="1" applyAlignment="1" applyProtection="1">
      <alignment horizontal="left" vertical="center" shrinkToFit="1"/>
    </xf>
    <xf numFmtId="0" fontId="0" fillId="0" borderId="52" xfId="0" applyBorder="1" applyAlignment="1" applyProtection="1">
      <alignment vertical="center" shrinkToFit="1"/>
    </xf>
    <xf numFmtId="0" fontId="93" fillId="0" borderId="64" xfId="0" applyNumberFormat="1" applyFont="1" applyFill="1" applyBorder="1" applyAlignment="1" applyProtection="1">
      <alignment vertical="center" shrinkToFit="1"/>
    </xf>
    <xf numFmtId="0" fontId="0" fillId="0" borderId="65" xfId="0" applyBorder="1" applyAlignment="1" applyProtection="1">
      <alignment vertical="center" shrinkToFit="1"/>
    </xf>
    <xf numFmtId="0" fontId="0" fillId="0" borderId="66" xfId="0" applyBorder="1" applyAlignment="1" applyProtection="1">
      <alignment vertical="center" shrinkToFit="1"/>
    </xf>
    <xf numFmtId="0" fontId="62" fillId="36" borderId="68" xfId="0" applyFont="1" applyFill="1" applyBorder="1" applyAlignment="1" applyProtection="1">
      <alignment horizontal="center" vertical="center"/>
    </xf>
    <xf numFmtId="0" fontId="34" fillId="26" borderId="25" xfId="0" applyFont="1" applyFill="1" applyBorder="1" applyAlignment="1" applyProtection="1">
      <alignment vertical="center" shrinkToFi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5"/>
    <cellStyle name="標準_選定シートV1.0" xfId="43"/>
    <cellStyle name="良い" xfId="44" builtinId="26" customBuiltin="1"/>
  </cellStyles>
  <dxfs count="20">
    <dxf>
      <fill>
        <patternFill>
          <bgColor indexed="27"/>
        </patternFill>
      </fill>
    </dxf>
    <dxf>
      <fill>
        <patternFill patternType="lightTrellis"/>
      </fill>
    </dxf>
    <dxf>
      <fill>
        <patternFill>
          <bgColor indexed="27"/>
        </patternFill>
      </fill>
    </dxf>
    <dxf>
      <fill>
        <patternFill patternType="lightTrellis"/>
      </fill>
    </dxf>
    <dxf>
      <fill>
        <patternFill>
          <bgColor indexed="27"/>
        </patternFill>
      </fill>
    </dxf>
    <dxf>
      <fill>
        <patternFill patternType="lightTrellis"/>
      </fill>
    </dxf>
    <dxf>
      <fill>
        <patternFill patternType="lightTrellis"/>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ont>
        <condense val="0"/>
        <extend val="0"/>
        <color auto="1"/>
      </font>
      <fill>
        <patternFill>
          <bgColor indexed="47"/>
        </patternFill>
      </fill>
    </dxf>
    <dxf>
      <fill>
        <patternFill>
          <bgColor indexed="47"/>
        </patternFill>
      </fill>
    </dxf>
  </dxfs>
  <tableStyles count="0" defaultTableStyle="TableStyleMedium2" defaultPivotStyle="PivotStyleLight16"/>
  <colors>
    <mruColors>
      <color rgb="FFCCFFFF"/>
      <color rgb="FFCCCCFF"/>
      <color rgb="FFCC99FF"/>
      <color rgb="FF008000"/>
      <color rgb="FFFFFFCC"/>
      <color rgb="FFCCECFF"/>
      <color rgb="FF00CC00"/>
      <color rgb="FF33CC33"/>
      <color rgb="FFFF66FF"/>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image" Target="../media/image4.png"/></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6891891891891893E-2"/>
          <c:y val="5.6818497084167946E-2"/>
          <c:w val="0.96283783783783783"/>
          <c:h val="0.84091375684568559"/>
        </c:manualLayout>
      </c:layout>
      <c:barChart>
        <c:barDir val="bar"/>
        <c:grouping val="percentStacked"/>
        <c:varyColors val="0"/>
        <c:ser>
          <c:idx val="0"/>
          <c:order val="0"/>
          <c:spPr>
            <a:blipFill dpi="0" rotWithShape="0">
              <a:blip xmlns:r="http://schemas.openxmlformats.org/officeDocument/2006/relationships" r:embed="rId1"/>
              <a:srcRect/>
              <a:stretch>
                <a:fillRect/>
              </a:stretch>
            </a:blipFill>
            <a:ln w="25400">
              <a:noFill/>
            </a:ln>
          </c:spPr>
          <c:invertIfNegative val="0"/>
          <c:pictureOptions>
            <c:pictureFormat val="stackScale"/>
            <c:pictureStackUnit val="20"/>
          </c:pictureOptions>
          <c:cat>
            <c:strRef>
              <c:f>結果_IS!$R$13</c:f>
              <c:strCache>
                <c:ptCount val="1"/>
                <c:pt idx="0">
                  <c:v>Rank(red star)</c:v>
                </c:pt>
              </c:strCache>
            </c:strRef>
          </c:cat>
          <c:val>
            <c:numRef>
              <c:f>結果_IS!$S$13</c:f>
              <c:numCache>
                <c:formatCode>#,##0.0;[Red]\-#,##0.0</c:formatCode>
                <c:ptCount val="1"/>
                <c:pt idx="0">
                  <c:v>0</c:v>
                </c:pt>
              </c:numCache>
            </c:numRef>
          </c:val>
        </c:ser>
        <c:ser>
          <c:idx val="1"/>
          <c:order val="1"/>
          <c:spPr>
            <a:blipFill dpi="0" rotWithShape="0">
              <a:blip xmlns:r="http://schemas.openxmlformats.org/officeDocument/2006/relationships" r:embed="rId2"/>
              <a:srcRect/>
              <a:stretch>
                <a:fillRect/>
              </a:stretch>
            </a:blipFill>
            <a:ln w="25400">
              <a:noFill/>
            </a:ln>
          </c:spPr>
          <c:invertIfNegative val="0"/>
          <c:pictureOptions>
            <c:pictureFormat val="stackScale"/>
            <c:pictureStackUnit val="20"/>
          </c:pictureOptions>
          <c:cat>
            <c:strRef>
              <c:f>結果_IS!$R$13</c:f>
              <c:strCache>
                <c:ptCount val="1"/>
                <c:pt idx="0">
                  <c:v>Rank(red star)</c:v>
                </c:pt>
              </c:strCache>
            </c:strRef>
          </c:cat>
          <c:val>
            <c:numRef>
              <c:f>結果_IS!$S$14</c:f>
              <c:numCache>
                <c:formatCode>#,##0.0;[Red]\-#,##0.0</c:formatCode>
                <c:ptCount val="1"/>
                <c:pt idx="0">
                  <c:v>0</c:v>
                </c:pt>
              </c:numCache>
            </c:numRef>
          </c:val>
        </c:ser>
        <c:dLbls>
          <c:showLegendKey val="0"/>
          <c:showVal val="0"/>
          <c:showCatName val="0"/>
          <c:showSerName val="0"/>
          <c:showPercent val="0"/>
          <c:showBubbleSize val="0"/>
        </c:dLbls>
        <c:gapWidth val="50"/>
        <c:overlap val="100"/>
        <c:axId val="156337280"/>
        <c:axId val="156338816"/>
      </c:barChart>
      <c:catAx>
        <c:axId val="156337280"/>
        <c:scaling>
          <c:orientation val="minMax"/>
        </c:scaling>
        <c:delete val="1"/>
        <c:axPos val="l"/>
        <c:numFmt formatCode="General" sourceLinked="1"/>
        <c:majorTickMark val="out"/>
        <c:minorTickMark val="none"/>
        <c:tickLblPos val="nextTo"/>
        <c:crossAx val="156338816"/>
        <c:crosses val="autoZero"/>
        <c:auto val="1"/>
        <c:lblAlgn val="ctr"/>
        <c:lblOffset val="100"/>
        <c:noMultiLvlLbl val="0"/>
      </c:catAx>
      <c:valAx>
        <c:axId val="156338816"/>
        <c:scaling>
          <c:orientation val="minMax"/>
        </c:scaling>
        <c:delete val="1"/>
        <c:axPos val="b"/>
        <c:numFmt formatCode="0%" sourceLinked="1"/>
        <c:majorTickMark val="out"/>
        <c:minorTickMark val="none"/>
        <c:tickLblPos val="nextTo"/>
        <c:crossAx val="156337280"/>
        <c:crosses val="autoZero"/>
        <c:crossBetween val="between"/>
      </c:valAx>
      <c:spPr>
        <a:noFill/>
        <a:ln w="25400">
          <a:noFill/>
        </a:ln>
      </c:spPr>
    </c:plotArea>
    <c:plotVisOnly val="0"/>
    <c:dispBlanksAs val="gap"/>
    <c:showDLblsOverMax val="0"/>
  </c:chart>
  <c:spPr>
    <a:noFill/>
    <a:ln w="6350">
      <a:noFill/>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795221843003413"/>
          <c:y val="9.8425196850393706E-2"/>
          <c:w val="0.69965870307167233"/>
          <c:h val="0.70078740157480313"/>
        </c:manualLayout>
      </c:layout>
      <c:areaChart>
        <c:grouping val="standard"/>
        <c:varyColors val="0"/>
        <c:ser>
          <c:idx val="4"/>
          <c:order val="3"/>
          <c:tx>
            <c:strRef>
              <c:f>結果_IS!$S$30</c:f>
              <c:strCache>
                <c:ptCount val="1"/>
                <c:pt idx="0">
                  <c:v>S</c:v>
                </c:pt>
              </c:strCache>
            </c:strRef>
          </c:tx>
          <c:spPr>
            <a:pattFill prst="pct70">
              <a:fgClr>
                <a:srgbClr val="339966"/>
              </a:fgClr>
              <a:bgClr>
                <a:srgbClr val="FFFFFF"/>
              </a:bgClr>
            </a:pattFill>
            <a:ln w="12700">
              <a:solidFill>
                <a:srgbClr val="000000"/>
              </a:solidFill>
              <a:prstDash val="solid"/>
            </a:ln>
          </c:spPr>
          <c:cat>
            <c:numRef>
              <c:f>結果_IS!$T$24:$U$24</c:f>
              <c:numCache>
                <c:formatCode>General</c:formatCode>
                <c:ptCount val="2"/>
                <c:pt idx="0" formatCode="#,##0_);[Red]\(#,##0\)">
                  <c:v>0</c:v>
                </c:pt>
                <c:pt idx="1">
                  <c:v>0</c:v>
                </c:pt>
              </c:numCache>
            </c:numRef>
          </c:cat>
          <c:val>
            <c:numRef>
              <c:f>結果_IS!$T$30:$Z$30</c:f>
              <c:numCache>
                <c:formatCode>General</c:formatCode>
                <c:ptCount val="7"/>
                <c:pt idx="0">
                  <c:v>100</c:v>
                </c:pt>
                <c:pt idx="1">
                  <c:v>100</c:v>
                </c:pt>
                <c:pt idx="2">
                  <c:v>100</c:v>
                </c:pt>
                <c:pt idx="3">
                  <c:v>100</c:v>
                </c:pt>
                <c:pt idx="4">
                  <c:v>100</c:v>
                </c:pt>
                <c:pt idx="5">
                  <c:v>100</c:v>
                </c:pt>
                <c:pt idx="6">
                  <c:v>100</c:v>
                </c:pt>
              </c:numCache>
            </c:numRef>
          </c:val>
        </c:ser>
        <c:ser>
          <c:idx val="3"/>
          <c:order val="4"/>
          <c:tx>
            <c:strRef>
              <c:f>結果_IS!$S$31</c:f>
              <c:strCache>
                <c:ptCount val="1"/>
                <c:pt idx="0">
                  <c:v>A</c:v>
                </c:pt>
              </c:strCache>
            </c:strRef>
          </c:tx>
          <c:spPr>
            <a:pattFill prst="pct90">
              <a:fgClr>
                <a:srgbClr val="CCFFCC"/>
              </a:fgClr>
              <a:bgClr>
                <a:srgbClr val="FFFFFF"/>
              </a:bgClr>
            </a:pattFill>
            <a:ln w="12700">
              <a:solidFill>
                <a:srgbClr val="000000"/>
              </a:solidFill>
              <a:prstDash val="solid"/>
            </a:ln>
          </c:spPr>
          <c:cat>
            <c:numRef>
              <c:f>結果_IS!$T$24:$U$24</c:f>
              <c:numCache>
                <c:formatCode>General</c:formatCode>
                <c:ptCount val="2"/>
                <c:pt idx="0" formatCode="#,##0_);[Red]\(#,##0\)">
                  <c:v>0</c:v>
                </c:pt>
                <c:pt idx="1">
                  <c:v>0</c:v>
                </c:pt>
              </c:numCache>
            </c:numRef>
          </c:cat>
          <c:val>
            <c:numRef>
              <c:f>結果_IS!$T$31:$Z$31</c:f>
              <c:numCache>
                <c:formatCode>General</c:formatCode>
                <c:ptCount val="7"/>
                <c:pt idx="0">
                  <c:v>50</c:v>
                </c:pt>
                <c:pt idx="1">
                  <c:v>50</c:v>
                </c:pt>
                <c:pt idx="2">
                  <c:v>100</c:v>
                </c:pt>
                <c:pt idx="3">
                  <c:v>100</c:v>
                </c:pt>
                <c:pt idx="4">
                  <c:v>100</c:v>
                </c:pt>
                <c:pt idx="5">
                  <c:v>100</c:v>
                </c:pt>
                <c:pt idx="6">
                  <c:v>100</c:v>
                </c:pt>
              </c:numCache>
            </c:numRef>
          </c:val>
        </c:ser>
        <c:ser>
          <c:idx val="2"/>
          <c:order val="5"/>
          <c:tx>
            <c:strRef>
              <c:f>結果_IS!$S$32</c:f>
              <c:strCache>
                <c:ptCount val="1"/>
                <c:pt idx="0">
                  <c:v>B+</c:v>
                </c:pt>
              </c:strCache>
            </c:strRef>
          </c:tx>
          <c:spPr>
            <a:solidFill>
              <a:srgbClr val="FFFFCC"/>
            </a:solidFill>
            <a:ln w="12700">
              <a:solidFill>
                <a:srgbClr val="000000"/>
              </a:solidFill>
              <a:prstDash val="solid"/>
            </a:ln>
          </c:spPr>
          <c:cat>
            <c:numRef>
              <c:f>結果_IS!$T$24:$U$24</c:f>
              <c:numCache>
                <c:formatCode>General</c:formatCode>
                <c:ptCount val="2"/>
                <c:pt idx="0" formatCode="#,##0_);[Red]\(#,##0\)">
                  <c:v>0</c:v>
                </c:pt>
                <c:pt idx="1">
                  <c:v>0</c:v>
                </c:pt>
              </c:numCache>
            </c:numRef>
          </c:cat>
          <c:val>
            <c:numRef>
              <c:f>結果_IS!$T$32:$Z$32</c:f>
              <c:numCache>
                <c:formatCode>General</c:formatCode>
                <c:ptCount val="7"/>
                <c:pt idx="0">
                  <c:v>0</c:v>
                </c:pt>
                <c:pt idx="1">
                  <c:v>25</c:v>
                </c:pt>
                <c:pt idx="2">
                  <c:v>50</c:v>
                </c:pt>
                <c:pt idx="3">
                  <c:v>75</c:v>
                </c:pt>
                <c:pt idx="4">
                  <c:v>100</c:v>
                </c:pt>
                <c:pt idx="5">
                  <c:v>100</c:v>
                </c:pt>
                <c:pt idx="6">
                  <c:v>100</c:v>
                </c:pt>
              </c:numCache>
            </c:numRef>
          </c:val>
        </c:ser>
        <c:ser>
          <c:idx val="1"/>
          <c:order val="6"/>
          <c:tx>
            <c:strRef>
              <c:f>結果_IS!$S$34</c:f>
              <c:strCache>
                <c:ptCount val="1"/>
                <c:pt idx="0">
                  <c:v>B-</c:v>
                </c:pt>
              </c:strCache>
            </c:strRef>
          </c:tx>
          <c:spPr>
            <a:solidFill>
              <a:srgbClr val="FFFFFF"/>
            </a:solidFill>
            <a:ln w="12700">
              <a:solidFill>
                <a:srgbClr val="000000"/>
              </a:solidFill>
              <a:prstDash val="solid"/>
            </a:ln>
          </c:spPr>
          <c:cat>
            <c:numRef>
              <c:f>結果_IS!$T$24:$U$24</c:f>
              <c:numCache>
                <c:formatCode>General</c:formatCode>
                <c:ptCount val="2"/>
                <c:pt idx="0" formatCode="#,##0_);[Red]\(#,##0\)">
                  <c:v>0</c:v>
                </c:pt>
                <c:pt idx="1">
                  <c:v>0</c:v>
                </c:pt>
              </c:numCache>
            </c:numRef>
          </c:cat>
          <c:val>
            <c:numRef>
              <c:f>結果_IS!$T$34:$Z$34</c:f>
              <c:numCache>
                <c:formatCode>General</c:formatCode>
                <c:ptCount val="7"/>
                <c:pt idx="0">
                  <c:v>0</c:v>
                </c:pt>
                <c:pt idx="1">
                  <c:v>8.3333333333333339</c:v>
                </c:pt>
                <c:pt idx="2">
                  <c:v>16.666666666666668</c:v>
                </c:pt>
                <c:pt idx="3">
                  <c:v>25</c:v>
                </c:pt>
                <c:pt idx="4">
                  <c:v>33.333333333333336</c:v>
                </c:pt>
                <c:pt idx="5">
                  <c:v>41.666666666666671</c:v>
                </c:pt>
                <c:pt idx="6">
                  <c:v>50</c:v>
                </c:pt>
              </c:numCache>
            </c:numRef>
          </c:val>
        </c:ser>
        <c:ser>
          <c:idx val="0"/>
          <c:order val="7"/>
          <c:tx>
            <c:strRef>
              <c:f>結果_IS!$S$33</c:f>
              <c:strCache>
                <c:ptCount val="1"/>
                <c:pt idx="0">
                  <c:v>B</c:v>
                </c:pt>
              </c:strCache>
            </c:strRef>
          </c:tx>
          <c:spPr>
            <a:noFill/>
            <a:ln w="12700">
              <a:solidFill>
                <a:srgbClr val="000000"/>
              </a:solidFill>
              <a:prstDash val="solid"/>
            </a:ln>
          </c:spPr>
          <c:cat>
            <c:numRef>
              <c:f>結果_IS!$T$24:$U$24</c:f>
              <c:numCache>
                <c:formatCode>General</c:formatCode>
                <c:ptCount val="2"/>
                <c:pt idx="0" formatCode="#,##0_);[Red]\(#,##0\)">
                  <c:v>0</c:v>
                </c:pt>
                <c:pt idx="1">
                  <c:v>0</c:v>
                </c:pt>
              </c:numCache>
            </c:numRef>
          </c:cat>
          <c:val>
            <c:numRef>
              <c:f>結果_IS!$T$33:$Z$33</c:f>
              <c:numCache>
                <c:formatCode>General</c:formatCode>
                <c:ptCount val="7"/>
                <c:pt idx="0">
                  <c:v>0</c:v>
                </c:pt>
                <c:pt idx="1">
                  <c:v>16.666666666666668</c:v>
                </c:pt>
                <c:pt idx="2">
                  <c:v>33.333333333333336</c:v>
                </c:pt>
                <c:pt idx="3">
                  <c:v>50</c:v>
                </c:pt>
                <c:pt idx="4">
                  <c:v>66.666666666666671</c:v>
                </c:pt>
                <c:pt idx="5">
                  <c:v>83.333333333333343</c:v>
                </c:pt>
                <c:pt idx="6">
                  <c:v>100</c:v>
                </c:pt>
              </c:numCache>
            </c:numRef>
          </c:val>
        </c:ser>
        <c:dLbls>
          <c:showLegendKey val="0"/>
          <c:showVal val="0"/>
          <c:showCatName val="0"/>
          <c:showSerName val="0"/>
          <c:showPercent val="0"/>
          <c:showBubbleSize val="0"/>
        </c:dLbls>
        <c:axId val="157702400"/>
        <c:axId val="157728768"/>
      </c:areaChart>
      <c:scatterChart>
        <c:scatterStyle val="lineMarker"/>
        <c:varyColors val="0"/>
        <c:ser>
          <c:idx val="7"/>
          <c:order val="0"/>
          <c:spPr>
            <a:ln w="25400">
              <a:solidFill>
                <a:srgbClr val="008000"/>
              </a:solidFill>
              <a:prstDash val="sysDash"/>
            </a:ln>
          </c:spPr>
          <c:marker>
            <c:symbol val="none"/>
          </c:marker>
          <c:dPt>
            <c:idx val="1"/>
            <c:bubble3D val="0"/>
            <c:spPr>
              <a:ln w="19050">
                <a:noFill/>
              </a:ln>
            </c:spPr>
          </c:dPt>
          <c:dLbls>
            <c:dLbl>
              <c:idx val="2"/>
              <c:layout>
                <c:manualLayout>
                  <c:x val="-2.3856744869349086E-3"/>
                  <c:y val="0.27926509186351711"/>
                </c:manualLayout>
              </c:layout>
              <c:spPr>
                <a:noFill/>
                <a:ln w="25400">
                  <a:noFill/>
                </a:ln>
              </c:spPr>
              <c:txPr>
                <a:bodyPr/>
                <a:lstStyle/>
                <a:p>
                  <a:pPr>
                    <a:defRPr sz="800" b="1" i="0" u="none" strike="noStrike" baseline="0">
                      <a:solidFill>
                        <a:srgbClr val="FF0000"/>
                      </a:solidFill>
                      <a:latin typeface="ＭＳ Ｐゴシック"/>
                      <a:ea typeface="ＭＳ Ｐゴシック"/>
                      <a:cs typeface="ＭＳ Ｐゴシック"/>
                    </a:defRPr>
                  </a:pPr>
                  <a:endParaRPr lang="ja-JP"/>
                </a:p>
              </c:txPr>
              <c:dLblPos val="r"/>
              <c:showLegendKey val="0"/>
              <c:showVal val="0"/>
              <c:showCatName val="1"/>
              <c:showSerName val="0"/>
              <c:showPercent val="0"/>
              <c:showBubbleSize val="0"/>
              <c:extLst>
                <c:ext xmlns:c15="http://schemas.microsoft.com/office/drawing/2012/chart" uri="{CE6537A1-D6FC-4f65-9D91-7224C49458BB}"/>
              </c:extLst>
            </c:dLbl>
            <c:dLbl>
              <c:idx val="3"/>
              <c:layout>
                <c:manualLayout>
                  <c:x val="-5.2504187829763476E-3"/>
                  <c:y val="-3.9632545931758544E-2"/>
                </c:manualLayout>
              </c:layout>
              <c:spPr>
                <a:noFill/>
                <a:ln w="25400">
                  <a:noFill/>
                </a:ln>
              </c:spPr>
              <c:txPr>
                <a:bodyPr/>
                <a:lstStyle/>
                <a:p>
                  <a:pPr>
                    <a:defRPr sz="800" b="1" i="0" u="none" strike="noStrike" baseline="0">
                      <a:solidFill>
                        <a:srgbClr val="FF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結果_IS!$R$26:$U$26</c:f>
              <c:numCache>
                <c:formatCode>General</c:formatCode>
                <c:ptCount val="4"/>
                <c:pt idx="0">
                  <c:v>0</c:v>
                </c:pt>
                <c:pt idx="1">
                  <c:v>0</c:v>
                </c:pt>
                <c:pt idx="2" formatCode="#,##0_);[Red]\(#,##0\)">
                  <c:v>0</c:v>
                </c:pt>
                <c:pt idx="3">
                  <c:v>0.1</c:v>
                </c:pt>
              </c:numCache>
            </c:numRef>
          </c:xVal>
          <c:yVal>
            <c:numRef>
              <c:f>結果_IS!$R$27:$U$27</c:f>
              <c:numCache>
                <c:formatCode>General</c:formatCode>
                <c:ptCount val="4"/>
                <c:pt idx="0">
                  <c:v>0</c:v>
                </c:pt>
                <c:pt idx="1">
                  <c:v>0</c:v>
                </c:pt>
                <c:pt idx="2">
                  <c:v>0</c:v>
                </c:pt>
                <c:pt idx="3" formatCode="#,##0_);[Red]\(#,##0\)">
                  <c:v>0</c:v>
                </c:pt>
              </c:numCache>
            </c:numRef>
          </c:yVal>
          <c:smooth val="0"/>
        </c:ser>
        <c:ser>
          <c:idx val="8"/>
          <c:order val="1"/>
          <c:spPr>
            <a:ln w="19050">
              <a:noFill/>
            </a:ln>
          </c:spPr>
          <c:marker>
            <c:symbol val="none"/>
          </c:marker>
          <c:dPt>
            <c:idx val="1"/>
            <c:marker>
              <c:symbol val="circle"/>
              <c:size val="6"/>
              <c:spPr>
                <a:solidFill>
                  <a:srgbClr val="008000"/>
                </a:solidFill>
                <a:ln>
                  <a:solidFill>
                    <a:srgbClr val="000000"/>
                  </a:solidFill>
                  <a:prstDash val="solid"/>
                </a:ln>
              </c:spPr>
            </c:marker>
            <c:bubble3D val="0"/>
          </c:dPt>
          <c:dPt>
            <c:idx val="3"/>
            <c:marker>
              <c:symbol val="circle"/>
              <c:size val="6"/>
              <c:spPr>
                <a:solidFill>
                  <a:srgbClr val="008000"/>
                </a:solidFill>
                <a:ln>
                  <a:solidFill>
                    <a:srgbClr val="000000"/>
                  </a:solidFill>
                  <a:prstDash val="solid"/>
                </a:ln>
              </c:spPr>
            </c:marker>
            <c:bubble3D val="0"/>
          </c:dPt>
          <c:xVal>
            <c:numRef>
              <c:f>結果_IS!$R$26:$U$26</c:f>
              <c:numCache>
                <c:formatCode>General</c:formatCode>
                <c:ptCount val="4"/>
                <c:pt idx="0">
                  <c:v>0</c:v>
                </c:pt>
                <c:pt idx="1">
                  <c:v>0</c:v>
                </c:pt>
                <c:pt idx="2" formatCode="#,##0_);[Red]\(#,##0\)">
                  <c:v>0</c:v>
                </c:pt>
                <c:pt idx="3">
                  <c:v>0.1</c:v>
                </c:pt>
              </c:numCache>
            </c:numRef>
          </c:xVal>
          <c:yVal>
            <c:numRef>
              <c:f>結果_IS!$R$27:$U$27</c:f>
              <c:numCache>
                <c:formatCode>General</c:formatCode>
                <c:ptCount val="4"/>
                <c:pt idx="0">
                  <c:v>0</c:v>
                </c:pt>
                <c:pt idx="1">
                  <c:v>0</c:v>
                </c:pt>
                <c:pt idx="2">
                  <c:v>0</c:v>
                </c:pt>
                <c:pt idx="3" formatCode="#,##0_);[Red]\(#,##0\)">
                  <c:v>0</c:v>
                </c:pt>
              </c:numCache>
            </c:numRef>
          </c:yVal>
          <c:smooth val="0"/>
        </c:ser>
        <c:ser>
          <c:idx val="5"/>
          <c:order val="2"/>
          <c:tx>
            <c:strRef>
              <c:f>結果_IS!$S$12</c:f>
              <c:strCache>
                <c:ptCount val="1"/>
                <c:pt idx="0">
                  <c:v>#REF!</c:v>
                </c:pt>
              </c:strCache>
            </c:strRef>
          </c:tx>
          <c:spPr>
            <a:ln w="12700">
              <a:solidFill>
                <a:srgbClr val="800000"/>
              </a:solidFill>
              <a:prstDash val="solid"/>
            </a:ln>
          </c:spPr>
          <c:marker>
            <c:symbol val="none"/>
          </c:marker>
          <c:dPt>
            <c:idx val="0"/>
            <c:marker>
              <c:symbol val="circle"/>
              <c:size val="20"/>
              <c:spPr>
                <a:noFill/>
                <a:ln>
                  <a:solidFill>
                    <a:srgbClr val="FF0000"/>
                  </a:solidFill>
                  <a:prstDash val="solid"/>
                </a:ln>
              </c:spPr>
            </c:marker>
            <c:bubble3D val="0"/>
          </c:dPt>
          <c:dPt>
            <c:idx val="1"/>
            <c:marker>
              <c:symbol val="triangle"/>
              <c:size val="20"/>
              <c:spPr>
                <a:solidFill>
                  <a:srgbClr val="339966"/>
                </a:solidFill>
                <a:ln>
                  <a:solidFill>
                    <a:srgbClr val="000000"/>
                  </a:solidFill>
                  <a:prstDash val="solid"/>
                </a:ln>
              </c:spPr>
            </c:marker>
            <c:bubble3D val="0"/>
            <c:spPr>
              <a:ln w="19050">
                <a:noFill/>
              </a:ln>
            </c:spPr>
          </c:dPt>
          <c:dPt>
            <c:idx val="2"/>
            <c:bubble3D val="0"/>
            <c:spPr>
              <a:ln w="38100">
                <a:solidFill>
                  <a:srgbClr val="008000"/>
                </a:solidFill>
                <a:prstDash val="solid"/>
              </a:ln>
            </c:spPr>
          </c:dPt>
          <c:dLbls>
            <c:dLbl>
              <c:idx val="1"/>
              <c:layout>
                <c:manualLayout>
                  <c:x val="-1.603755162004069E-2"/>
                  <c:y val="-5.0183727034120738E-2"/>
                </c:manualLayout>
              </c:layout>
              <c:spPr>
                <a:noFill/>
                <a:ln w="25400">
                  <a:noFill/>
                </a:ln>
              </c:spPr>
              <c:txPr>
                <a:bodyPr/>
                <a:lstStyle/>
                <a:p>
                  <a:pPr>
                    <a:defRPr sz="1875" b="1" i="0" u="none" strike="noStrike" baseline="0">
                      <a:solidFill>
                        <a:srgbClr val="FF0000"/>
                      </a:solidFill>
                      <a:latin typeface="ＭＳ Ｐゴシック"/>
                      <a:ea typeface="ＭＳ Ｐゴシック"/>
                      <a:cs typeface="ＭＳ Ｐゴシック"/>
                    </a:defRPr>
                  </a:pPr>
                  <a:endParaRPr lang="ja-JP"/>
                </a:p>
              </c:txPr>
              <c:dLblPos val="r"/>
              <c:showLegendKey val="0"/>
              <c:showVal val="0"/>
              <c:showCatName val="0"/>
              <c:showSerName val="1"/>
              <c:showPercent val="0"/>
              <c:showBubbleSize val="0"/>
              <c:extLst>
                <c:ext xmlns:c15="http://schemas.microsoft.com/office/drawing/2012/chart" uri="{CE6537A1-D6FC-4f65-9D91-7224C49458BB}"/>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結果_IS!$S$24:$U$24</c:f>
              <c:numCache>
                <c:formatCode>#,##0_);[Red]\(#,##0\)</c:formatCode>
                <c:ptCount val="3"/>
                <c:pt idx="1">
                  <c:v>0</c:v>
                </c:pt>
                <c:pt idx="2" formatCode="General">
                  <c:v>0</c:v>
                </c:pt>
              </c:numCache>
            </c:numRef>
          </c:xVal>
          <c:yVal>
            <c:numRef>
              <c:f>結果_IS!$S$25:$U$25</c:f>
              <c:numCache>
                <c:formatCode>#,##0_);[Red]\(#,##0\)</c:formatCode>
                <c:ptCount val="3"/>
                <c:pt idx="1">
                  <c:v>0</c:v>
                </c:pt>
                <c:pt idx="2" formatCode="General">
                  <c:v>0</c:v>
                </c:pt>
              </c:numCache>
            </c:numRef>
          </c:yVal>
          <c:smooth val="0"/>
        </c:ser>
        <c:dLbls>
          <c:showLegendKey val="0"/>
          <c:showVal val="0"/>
          <c:showCatName val="0"/>
          <c:showSerName val="0"/>
          <c:showPercent val="0"/>
          <c:showBubbleSize val="0"/>
        </c:dLbls>
        <c:axId val="157730304"/>
        <c:axId val="157731840"/>
      </c:scatterChart>
      <c:catAx>
        <c:axId val="157702400"/>
        <c:scaling>
          <c:orientation val="minMax"/>
        </c:scaling>
        <c:delete val="0"/>
        <c:axPos val="b"/>
        <c:numFmt formatCode="#,##0_);[Red]\(#,##0\)" sourceLinked="1"/>
        <c:majorTickMark val="none"/>
        <c:minorTickMark val="none"/>
        <c:tickLblPos val="none"/>
        <c:spPr>
          <a:ln w="3175">
            <a:solidFill>
              <a:srgbClr val="000000"/>
            </a:solidFill>
            <a:prstDash val="solid"/>
          </a:ln>
        </c:spPr>
        <c:crossAx val="157728768"/>
        <c:crosses val="autoZero"/>
        <c:auto val="0"/>
        <c:lblAlgn val="ctr"/>
        <c:lblOffset val="100"/>
        <c:tickLblSkip val="50"/>
        <c:tickMarkSkip val="50"/>
        <c:noMultiLvlLbl val="0"/>
      </c:catAx>
      <c:valAx>
        <c:axId val="157728768"/>
        <c:scaling>
          <c:orientation val="minMax"/>
          <c:max val="100"/>
          <c:min val="0"/>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57702400"/>
        <c:crosses val="autoZero"/>
        <c:crossBetween val="midCat"/>
        <c:majorUnit val="50"/>
      </c:valAx>
      <c:valAx>
        <c:axId val="157730304"/>
        <c:scaling>
          <c:orientation val="minMax"/>
          <c:max val="100"/>
          <c:min val="0"/>
        </c:scaling>
        <c:delete val="0"/>
        <c:axPos val="t"/>
        <c:numFmt formatCode="General" sourceLinked="1"/>
        <c:majorTickMark val="none"/>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57731840"/>
        <c:crosses val="max"/>
        <c:crossBetween val="midCat"/>
        <c:majorUnit val="50"/>
      </c:valAx>
      <c:valAx>
        <c:axId val="157731840"/>
        <c:scaling>
          <c:orientation val="minMax"/>
          <c:max val="100"/>
        </c:scaling>
        <c:delete val="0"/>
        <c:axPos val="r"/>
        <c:numFmt formatCode="General" sourceLinked="1"/>
        <c:majorTickMark val="in"/>
        <c:minorTickMark val="none"/>
        <c:tickLblPos val="none"/>
        <c:spPr>
          <a:ln w="3175">
            <a:solidFill>
              <a:srgbClr val="000000"/>
            </a:solidFill>
            <a:prstDash val="solid"/>
          </a:ln>
        </c:spPr>
        <c:crossAx val="157730304"/>
        <c:crosses val="max"/>
        <c:crossBetween val="midCat"/>
        <c:majorUnit val="50"/>
      </c:valAx>
      <c:spPr>
        <a:solidFill>
          <a:srgbClr val="C0C0C0"/>
        </a:solidFill>
        <a:ln w="12700">
          <a:solidFill>
            <a:srgbClr val="808080"/>
          </a:solidFill>
          <a:prstDash val="solid"/>
        </a:ln>
      </c:spPr>
    </c:plotArea>
    <c:plotVisOnly val="0"/>
    <c:dispBlanksAs val="gap"/>
    <c:showDLblsOverMax val="0"/>
  </c:chart>
  <c:spPr>
    <a:noFill/>
    <a:ln w="635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430161159487251"/>
          <c:y val="0.17088634000188513"/>
          <c:w val="0.58871122288522471"/>
          <c:h val="0.69303904556320084"/>
        </c:manualLayout>
      </c:layout>
      <c:radarChart>
        <c:radarStyle val="filled"/>
        <c:varyColors val="0"/>
        <c:ser>
          <c:idx val="0"/>
          <c:order val="0"/>
          <c:spPr>
            <a:blipFill dpi="0" rotWithShape="0">
              <a:blip xmlns:r="http://schemas.openxmlformats.org/officeDocument/2006/relationships" r:embed="rId1"/>
              <a:srcRect/>
              <a:stretch>
                <a:fillRect/>
              </a:stretch>
            </a:blipFill>
            <a:ln w="12700">
              <a:solidFill>
                <a:srgbClr val="000000"/>
              </a:solidFill>
              <a:prstDash val="solid"/>
            </a:ln>
          </c:spPr>
          <c:cat>
            <c:strRef>
              <c:f>結果_IS!$V$8:$V$13</c:f>
              <c:strCache>
                <c:ptCount val="6"/>
                <c:pt idx="0">
                  <c:v>Q2 サービス性能</c:v>
                </c:pt>
                <c:pt idx="1">
                  <c:v>Q3 室外環境
(敷地内)</c:v>
                </c:pt>
                <c:pt idx="2">
                  <c:v>LR3 
敷地外環境</c:v>
                </c:pt>
                <c:pt idx="3">
                  <c:v>LR2 資源・
マテリアル</c:v>
                </c:pt>
                <c:pt idx="4">
                  <c:v>LR1 
エネルギー</c:v>
                </c:pt>
                <c:pt idx="5">
                  <c:v>Q1　
室内環境</c:v>
                </c:pt>
              </c:strCache>
            </c:strRef>
          </c:cat>
          <c:val>
            <c:numRef>
              <c:f>結果_IS!$W$8:$W$13</c:f>
              <c:numCache>
                <c:formatCode>General</c:formatCode>
                <c:ptCount val="6"/>
                <c:pt idx="0">
                  <c:v>5</c:v>
                </c:pt>
                <c:pt idx="1">
                  <c:v>5</c:v>
                </c:pt>
                <c:pt idx="2">
                  <c:v>5</c:v>
                </c:pt>
                <c:pt idx="3">
                  <c:v>5</c:v>
                </c:pt>
                <c:pt idx="4">
                  <c:v>5</c:v>
                </c:pt>
                <c:pt idx="5">
                  <c:v>5</c:v>
                </c:pt>
              </c:numCache>
            </c:numRef>
          </c:val>
        </c:ser>
        <c:ser>
          <c:idx val="1"/>
          <c:order val="1"/>
          <c:spPr>
            <a:noFill/>
            <a:ln w="12700">
              <a:solidFill>
                <a:srgbClr val="000000"/>
              </a:solidFill>
              <a:prstDash val="solid"/>
            </a:ln>
          </c:spPr>
          <c:cat>
            <c:strRef>
              <c:f>結果_IS!$V$8:$V$13</c:f>
              <c:strCache>
                <c:ptCount val="6"/>
                <c:pt idx="0">
                  <c:v>Q2 サービス性能</c:v>
                </c:pt>
                <c:pt idx="1">
                  <c:v>Q3 室外環境
(敷地内)</c:v>
                </c:pt>
                <c:pt idx="2">
                  <c:v>LR3 
敷地外環境</c:v>
                </c:pt>
                <c:pt idx="3">
                  <c:v>LR2 資源・
マテリアル</c:v>
                </c:pt>
                <c:pt idx="4">
                  <c:v>LR1 
エネルギー</c:v>
                </c:pt>
                <c:pt idx="5">
                  <c:v>Q1　
室内環境</c:v>
                </c:pt>
              </c:strCache>
            </c:strRef>
          </c:cat>
          <c:val>
            <c:numRef>
              <c:f>結果_IS!$X$8:$X$13</c:f>
              <c:numCache>
                <c:formatCode>General</c:formatCode>
                <c:ptCount val="6"/>
                <c:pt idx="0">
                  <c:v>4</c:v>
                </c:pt>
                <c:pt idx="1">
                  <c:v>4</c:v>
                </c:pt>
                <c:pt idx="2">
                  <c:v>4</c:v>
                </c:pt>
                <c:pt idx="3">
                  <c:v>4</c:v>
                </c:pt>
                <c:pt idx="4">
                  <c:v>4</c:v>
                </c:pt>
                <c:pt idx="5">
                  <c:v>4</c:v>
                </c:pt>
              </c:numCache>
            </c:numRef>
          </c:val>
        </c:ser>
        <c:ser>
          <c:idx val="2"/>
          <c:order val="2"/>
          <c:spPr>
            <a:noFill/>
            <a:ln w="12700">
              <a:solidFill>
                <a:srgbClr val="000000"/>
              </a:solidFill>
              <a:prstDash val="solid"/>
            </a:ln>
          </c:spPr>
          <c:cat>
            <c:strRef>
              <c:f>結果_IS!$V$8:$V$13</c:f>
              <c:strCache>
                <c:ptCount val="6"/>
                <c:pt idx="0">
                  <c:v>Q2 サービス性能</c:v>
                </c:pt>
                <c:pt idx="1">
                  <c:v>Q3 室外環境
(敷地内)</c:v>
                </c:pt>
                <c:pt idx="2">
                  <c:v>LR3 
敷地外環境</c:v>
                </c:pt>
                <c:pt idx="3">
                  <c:v>LR2 資源・
マテリアル</c:v>
                </c:pt>
                <c:pt idx="4">
                  <c:v>LR1 
エネルギー</c:v>
                </c:pt>
                <c:pt idx="5">
                  <c:v>Q1　
室内環境</c:v>
                </c:pt>
              </c:strCache>
            </c:strRef>
          </c:cat>
          <c:val>
            <c:numRef>
              <c:f>結果_IS!$Y$8:$Y$13</c:f>
              <c:numCache>
                <c:formatCode>General</c:formatCode>
                <c:ptCount val="6"/>
                <c:pt idx="0">
                  <c:v>2</c:v>
                </c:pt>
                <c:pt idx="1">
                  <c:v>2</c:v>
                </c:pt>
                <c:pt idx="2">
                  <c:v>2</c:v>
                </c:pt>
                <c:pt idx="3">
                  <c:v>2</c:v>
                </c:pt>
                <c:pt idx="4">
                  <c:v>2</c:v>
                </c:pt>
                <c:pt idx="5">
                  <c:v>2</c:v>
                </c:pt>
              </c:numCache>
            </c:numRef>
          </c:val>
        </c:ser>
        <c:ser>
          <c:idx val="3"/>
          <c:order val="3"/>
          <c:spPr>
            <a:pattFill prst="pct50">
              <a:fgClr>
                <a:srgbClr val="CCCCFF"/>
              </a:fgClr>
              <a:bgClr>
                <a:srgbClr val="FFFFFF"/>
              </a:bgClr>
            </a:pattFill>
            <a:ln w="12700">
              <a:solidFill>
                <a:srgbClr val="000000"/>
              </a:solidFill>
              <a:prstDash val="solid"/>
            </a:ln>
          </c:spPr>
          <c:cat>
            <c:strRef>
              <c:f>結果_IS!$V$8:$V$13</c:f>
              <c:strCache>
                <c:ptCount val="6"/>
                <c:pt idx="0">
                  <c:v>Q2 サービス性能</c:v>
                </c:pt>
                <c:pt idx="1">
                  <c:v>Q3 室外環境
(敷地内)</c:v>
                </c:pt>
                <c:pt idx="2">
                  <c:v>LR3 
敷地外環境</c:v>
                </c:pt>
                <c:pt idx="3">
                  <c:v>LR2 資源・
マテリアル</c:v>
                </c:pt>
                <c:pt idx="4">
                  <c:v>LR1 
エネルギー</c:v>
                </c:pt>
                <c:pt idx="5">
                  <c:v>Q1　
室内環境</c:v>
                </c:pt>
              </c:strCache>
            </c:strRef>
          </c:cat>
          <c:val>
            <c:numRef>
              <c:f>結果_IS!$Z$8:$Z$13</c:f>
              <c:numCache>
                <c:formatCode>General</c:formatCode>
                <c:ptCount val="6"/>
                <c:pt idx="0">
                  <c:v>0</c:v>
                </c:pt>
                <c:pt idx="1">
                  <c:v>0</c:v>
                </c:pt>
                <c:pt idx="2">
                  <c:v>0</c:v>
                </c:pt>
                <c:pt idx="3">
                  <c:v>0</c:v>
                </c:pt>
                <c:pt idx="4">
                  <c:v>0</c:v>
                </c:pt>
                <c:pt idx="5">
                  <c:v>0</c:v>
                </c:pt>
              </c:numCache>
            </c:numRef>
          </c:val>
        </c:ser>
        <c:ser>
          <c:idx val="4"/>
          <c:order val="4"/>
          <c:spPr>
            <a:noFill/>
            <a:ln w="12700">
              <a:solidFill>
                <a:srgbClr val="FF0000"/>
              </a:solidFill>
              <a:prstDash val="solid"/>
            </a:ln>
          </c:spPr>
          <c:cat>
            <c:strRef>
              <c:f>結果_IS!$V$8:$V$13</c:f>
              <c:strCache>
                <c:ptCount val="6"/>
                <c:pt idx="0">
                  <c:v>Q2 サービス性能</c:v>
                </c:pt>
                <c:pt idx="1">
                  <c:v>Q3 室外環境
(敷地内)</c:v>
                </c:pt>
                <c:pt idx="2">
                  <c:v>LR3 
敷地外環境</c:v>
                </c:pt>
                <c:pt idx="3">
                  <c:v>LR2 資源・
マテリアル</c:v>
                </c:pt>
                <c:pt idx="4">
                  <c:v>LR1 
エネルギー</c:v>
                </c:pt>
                <c:pt idx="5">
                  <c:v>Q1　
室内環境</c:v>
                </c:pt>
              </c:strCache>
            </c:strRef>
          </c:cat>
          <c:val>
            <c:numRef>
              <c:f>結果_IS!$AA$8:$AA$13</c:f>
              <c:numCache>
                <c:formatCode>General</c:formatCode>
                <c:ptCount val="6"/>
                <c:pt idx="0">
                  <c:v>3</c:v>
                </c:pt>
                <c:pt idx="1">
                  <c:v>3</c:v>
                </c:pt>
                <c:pt idx="2">
                  <c:v>3</c:v>
                </c:pt>
                <c:pt idx="3">
                  <c:v>3</c:v>
                </c:pt>
                <c:pt idx="4">
                  <c:v>3</c:v>
                </c:pt>
                <c:pt idx="5">
                  <c:v>3</c:v>
                </c:pt>
              </c:numCache>
            </c:numRef>
          </c:val>
        </c:ser>
        <c:dLbls>
          <c:showLegendKey val="0"/>
          <c:showVal val="0"/>
          <c:showCatName val="0"/>
          <c:showSerName val="0"/>
          <c:showPercent val="0"/>
          <c:showBubbleSize val="0"/>
        </c:dLbls>
        <c:axId val="158119808"/>
        <c:axId val="158121344"/>
      </c:radarChart>
      <c:catAx>
        <c:axId val="15811980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900" b="1" i="0" u="none" strike="noStrike" baseline="0">
                <a:solidFill>
                  <a:srgbClr val="000000"/>
                </a:solidFill>
                <a:latin typeface="ＭＳ Ｐゴシック"/>
                <a:ea typeface="ＭＳ Ｐゴシック"/>
                <a:cs typeface="ＭＳ Ｐゴシック"/>
              </a:defRPr>
            </a:pPr>
            <a:endParaRPr lang="ja-JP"/>
          </a:p>
        </c:txPr>
        <c:crossAx val="158121344"/>
        <c:crosses val="autoZero"/>
        <c:auto val="0"/>
        <c:lblAlgn val="ctr"/>
        <c:lblOffset val="100"/>
        <c:noMultiLvlLbl val="0"/>
      </c:catAx>
      <c:valAx>
        <c:axId val="158121344"/>
        <c:scaling>
          <c:orientation val="minMax"/>
          <c:max val="5"/>
          <c:min val="1"/>
        </c:scaling>
        <c:delete val="0"/>
        <c:axPos val="l"/>
        <c:majorGridlines>
          <c:spPr>
            <a:ln w="3175">
              <a:solidFill>
                <a:srgbClr val="000000"/>
              </a:solidFill>
              <a:prstDash val="solid"/>
            </a:ln>
          </c:spPr>
        </c:majorGridlines>
        <c:numFmt formatCode="#,##0_);[Red]\(#,##0\)" sourceLinked="0"/>
        <c:majorTickMark val="cross"/>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58119808"/>
        <c:crosses val="autoZero"/>
        <c:crossBetween val="between"/>
        <c:majorUnit val="1"/>
      </c:valAx>
      <c:spPr>
        <a:noFill/>
        <a:ln w="25400">
          <a:noFill/>
        </a:ln>
      </c:spPr>
    </c:plotArea>
    <c:plotVisOnly val="0"/>
    <c:dispBlanksAs val="gap"/>
    <c:showDLblsOverMax val="0"/>
  </c:chart>
  <c:spPr>
    <a:noFill/>
    <a:ln w="635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924969694061724E-2"/>
          <c:y val="8.4337597472695883E-2"/>
          <c:w val="0.90462555408004719"/>
          <c:h val="0.72289369262310754"/>
        </c:manualLayout>
      </c:layout>
      <c:barChart>
        <c:barDir val="col"/>
        <c:grouping val="clustered"/>
        <c:varyColors val="0"/>
        <c:ser>
          <c:idx val="0"/>
          <c:order val="0"/>
          <c:spPr>
            <a:solidFill>
              <a:srgbClr val="FFFF99"/>
            </a:solidFill>
            <a:ln w="12700">
              <a:solidFill>
                <a:srgbClr val="000000"/>
              </a:solidFill>
              <a:prstDash val="solid"/>
            </a:ln>
          </c:spPr>
          <c:invertIfNegative val="0"/>
          <c:dLbls>
            <c:dLbl>
              <c:idx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dLbl>
            <c:dLbl>
              <c:idx val="1"/>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dLbl>
            <c:dLbl>
              <c:idx val="2"/>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dLbl>
            <c:dLbl>
              <c:idx val="3"/>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結果_IS!$R$49:$R$52</c:f>
              <c:strCache>
                <c:ptCount val="4"/>
                <c:pt idx="0">
                  <c:v>音環境</c:v>
                </c:pt>
                <c:pt idx="1">
                  <c:v>温熱環境</c:v>
                </c:pt>
                <c:pt idx="2">
                  <c:v>光・視環境</c:v>
                </c:pt>
                <c:pt idx="3">
                  <c:v>空気質環境</c:v>
                </c:pt>
              </c:strCache>
            </c:strRef>
          </c:cat>
          <c:val>
            <c:numRef>
              <c:f>結果_IS!$S$49:$S$52</c:f>
              <c:numCache>
                <c:formatCode>0.0;_Ā</c:formatCode>
                <c:ptCount val="4"/>
                <c:pt idx="0">
                  <c:v>0</c:v>
                </c:pt>
                <c:pt idx="1">
                  <c:v>0</c:v>
                </c:pt>
                <c:pt idx="2">
                  <c:v>0</c:v>
                </c:pt>
                <c:pt idx="3">
                  <c:v>0</c:v>
                </c:pt>
              </c:numCache>
            </c:numRef>
          </c:val>
        </c:ser>
        <c:dLbls>
          <c:showLegendKey val="0"/>
          <c:showVal val="1"/>
          <c:showCatName val="0"/>
          <c:showSerName val="0"/>
          <c:showPercent val="0"/>
          <c:showBubbleSize val="0"/>
        </c:dLbls>
        <c:gapWidth val="40"/>
        <c:axId val="158168192"/>
        <c:axId val="158169728"/>
      </c:barChart>
      <c:catAx>
        <c:axId val="158168192"/>
        <c:scaling>
          <c:orientation val="minMax"/>
        </c:scaling>
        <c:delete val="0"/>
        <c:axPos val="b"/>
        <c:numFmt formatCode="General" sourceLinked="1"/>
        <c:majorTickMark val="none"/>
        <c:minorTickMark val="none"/>
        <c:tickLblPos val="none"/>
        <c:spPr>
          <a:ln w="3175">
            <a:solidFill>
              <a:srgbClr val="000000"/>
            </a:solidFill>
            <a:prstDash val="solid"/>
          </a:ln>
        </c:spPr>
        <c:crossAx val="158169728"/>
        <c:crossesAt val="0"/>
        <c:auto val="1"/>
        <c:lblAlgn val="ctr"/>
        <c:lblOffset val="100"/>
        <c:tickMarkSkip val="1"/>
        <c:noMultiLvlLbl val="0"/>
      </c:catAx>
      <c:valAx>
        <c:axId val="158169728"/>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8168192"/>
        <c:crosses val="autoZero"/>
        <c:crossBetween val="between"/>
        <c:majorUnit val="1"/>
        <c:minorUnit val="0.1"/>
      </c:valAx>
      <c:spPr>
        <a:noFill/>
        <a:ln w="3175">
          <a:solidFill>
            <a:srgbClr val="000000"/>
          </a:solidFill>
          <a:prstDash val="solid"/>
        </a:ln>
      </c:spPr>
    </c:plotArea>
    <c:plotVisOnly val="0"/>
    <c:dispBlanksAs val="gap"/>
    <c:showDLblsOverMax val="0"/>
  </c:chart>
  <c:spPr>
    <a:noFill/>
    <a:ln w="635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524115755627015E-2"/>
          <c:y val="8.4337597472695883E-2"/>
          <c:w val="0.91639871382636651"/>
          <c:h val="0.72891780672830009"/>
        </c:manualLayout>
      </c:layout>
      <c:barChart>
        <c:barDir val="col"/>
        <c:grouping val="clustered"/>
        <c:varyColors val="0"/>
        <c:ser>
          <c:idx val="0"/>
          <c:order val="0"/>
          <c:spPr>
            <a:solidFill>
              <a:srgbClr val="FFFF99"/>
            </a:solidFill>
            <a:ln w="12700">
              <a:solidFill>
                <a:srgbClr val="000000"/>
              </a:solidFill>
              <a:prstDash val="solid"/>
            </a:ln>
          </c:spPr>
          <c:invertIfNegative val="0"/>
          <c:dLbls>
            <c:dLbl>
              <c:idx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dLbl>
            <c:dLbl>
              <c:idx val="1"/>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dLbl>
            <c:dLbl>
              <c:idx val="2"/>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結果_IS!$U$49:$U$51</c:f>
              <c:strCache>
                <c:ptCount val="3"/>
                <c:pt idx="0">
                  <c:v>機能性</c:v>
                </c:pt>
                <c:pt idx="1">
                  <c:v>耐用性・信頼性</c:v>
                </c:pt>
                <c:pt idx="2">
                  <c:v>対応性･更新性</c:v>
                </c:pt>
              </c:strCache>
            </c:strRef>
          </c:cat>
          <c:val>
            <c:numRef>
              <c:f>結果_IS!$V$49:$V$51</c:f>
              <c:numCache>
                <c:formatCode>0.0_ </c:formatCode>
                <c:ptCount val="3"/>
                <c:pt idx="0">
                  <c:v>0</c:v>
                </c:pt>
                <c:pt idx="1">
                  <c:v>0</c:v>
                </c:pt>
                <c:pt idx="2">
                  <c:v>0</c:v>
                </c:pt>
              </c:numCache>
            </c:numRef>
          </c:val>
        </c:ser>
        <c:dLbls>
          <c:showLegendKey val="0"/>
          <c:showVal val="1"/>
          <c:showCatName val="0"/>
          <c:showSerName val="0"/>
          <c:showPercent val="0"/>
          <c:showBubbleSize val="0"/>
        </c:dLbls>
        <c:gapWidth val="70"/>
        <c:axId val="157959680"/>
        <c:axId val="157961216"/>
      </c:barChart>
      <c:catAx>
        <c:axId val="157959680"/>
        <c:scaling>
          <c:orientation val="minMax"/>
        </c:scaling>
        <c:delete val="0"/>
        <c:axPos val="b"/>
        <c:numFmt formatCode="General" sourceLinked="1"/>
        <c:majorTickMark val="none"/>
        <c:minorTickMark val="none"/>
        <c:tickLblPos val="none"/>
        <c:spPr>
          <a:ln w="3175">
            <a:solidFill>
              <a:srgbClr val="000000"/>
            </a:solidFill>
            <a:prstDash val="solid"/>
          </a:ln>
        </c:spPr>
        <c:crossAx val="157961216"/>
        <c:crossesAt val="0"/>
        <c:auto val="1"/>
        <c:lblAlgn val="ctr"/>
        <c:lblOffset val="100"/>
        <c:tickMarkSkip val="1"/>
        <c:noMultiLvlLbl val="0"/>
      </c:catAx>
      <c:valAx>
        <c:axId val="157961216"/>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7959680"/>
        <c:crosses val="autoZero"/>
        <c:crossBetween val="between"/>
        <c:majorUnit val="1"/>
        <c:minorUnit val="0.1"/>
      </c:valAx>
      <c:spPr>
        <a:noFill/>
        <a:ln w="3175">
          <a:solidFill>
            <a:srgbClr val="000000"/>
          </a:solidFill>
          <a:prstDash val="solid"/>
        </a:ln>
      </c:spPr>
    </c:plotArea>
    <c:plotVisOnly val="0"/>
    <c:dispBlanksAs val="gap"/>
    <c:showDLblsOverMax val="0"/>
  </c:chart>
  <c:spPr>
    <a:noFill/>
    <a:ln w="6350">
      <a:noFill/>
    </a:ln>
  </c:spPr>
  <c:txPr>
    <a:bodyPr/>
    <a:lstStyle/>
    <a:p>
      <a:pPr>
        <a:defRPr sz="4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524115755627015E-2"/>
          <c:y val="8.4337597472695883E-2"/>
          <c:w val="0.91639871382636651"/>
          <c:h val="0.72891780672830009"/>
        </c:manualLayout>
      </c:layout>
      <c:barChart>
        <c:barDir val="col"/>
        <c:grouping val="clustered"/>
        <c:varyColors val="0"/>
        <c:ser>
          <c:idx val="0"/>
          <c:order val="0"/>
          <c:spPr>
            <a:solidFill>
              <a:srgbClr val="FFFF99"/>
            </a:solidFill>
            <a:ln w="12700">
              <a:solidFill>
                <a:srgbClr val="000000"/>
              </a:solidFill>
              <a:prstDash val="solid"/>
            </a:ln>
          </c:spPr>
          <c:invertIfNegative val="0"/>
          <c:dLbls>
            <c:dLbl>
              <c:idx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結果_IS!$X$49</c:f>
              <c:strCache>
                <c:ptCount val="1"/>
                <c:pt idx="0">
                  <c:v>豊かな室外環境</c:v>
                </c:pt>
              </c:strCache>
              <c:extLst>
                <c:ext xmlns:c15="http://schemas.microsoft.com/office/drawing/2012/chart" uri="{02D57815-91ED-43cb-92C2-25804820EDAC}">
                  <c15:fullRef>
                    <c15:sqref>結果_IS!$X$49:$X$51</c15:sqref>
                  </c15:fullRef>
                </c:ext>
              </c:extLst>
            </c:strRef>
          </c:cat>
          <c:val>
            <c:numRef>
              <c:f>結果_IS!$Y$49</c:f>
              <c:numCache>
                <c:formatCode>0.0_ </c:formatCode>
                <c:ptCount val="1"/>
                <c:pt idx="0">
                  <c:v>0</c:v>
                </c:pt>
              </c:numCache>
              <c:extLst>
                <c:ext xmlns:c15="http://schemas.microsoft.com/office/drawing/2012/chart" uri="{02D57815-91ED-43cb-92C2-25804820EDAC}">
                  <c15:fullRef>
                    <c15:sqref>結果_IS!$Y$49:$Y$51</c15:sqref>
                  </c15:fullRef>
                </c:ext>
              </c:extLst>
            </c:numRef>
          </c:val>
          <c:extLst>
            <c:ext xmlns:c15="http://schemas.microsoft.com/office/drawing/2012/chart" uri="{02D57815-91ED-43cb-92C2-25804820EDAC}">
              <c15:categoryFilterExceptions>
                <c15:categoryFilterException>
                  <c15:sqref>結果_IS!$Y$50</c15:sqref>
                  <c15:dLbl>
                    <c:idx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15:dLbl>
                </c15:categoryFilterException>
                <c15:categoryFilterException>
                  <c15:sqref>結果_IS!$Y$51</c15:sqref>
                  <c15:dLbl>
                    <c:idx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15:dLbl>
                </c15:categoryFilterException>
              </c15:categoryFilterExceptions>
            </c:ext>
          </c:extLst>
        </c:ser>
        <c:dLbls>
          <c:showLegendKey val="0"/>
          <c:showVal val="1"/>
          <c:showCatName val="0"/>
          <c:showSerName val="0"/>
          <c:showPercent val="0"/>
          <c:showBubbleSize val="0"/>
        </c:dLbls>
        <c:gapWidth val="70"/>
        <c:axId val="158005120"/>
        <c:axId val="158006656"/>
      </c:barChart>
      <c:catAx>
        <c:axId val="158005120"/>
        <c:scaling>
          <c:orientation val="minMax"/>
        </c:scaling>
        <c:delete val="0"/>
        <c:axPos val="b"/>
        <c:numFmt formatCode="General" sourceLinked="1"/>
        <c:majorTickMark val="none"/>
        <c:minorTickMark val="none"/>
        <c:tickLblPos val="none"/>
        <c:spPr>
          <a:ln w="3175">
            <a:solidFill>
              <a:srgbClr val="000000"/>
            </a:solidFill>
            <a:prstDash val="solid"/>
          </a:ln>
        </c:spPr>
        <c:crossAx val="158006656"/>
        <c:crossesAt val="0"/>
        <c:auto val="1"/>
        <c:lblAlgn val="ctr"/>
        <c:lblOffset val="100"/>
        <c:tickMarkSkip val="1"/>
        <c:noMultiLvlLbl val="0"/>
      </c:catAx>
      <c:valAx>
        <c:axId val="158006656"/>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8005120"/>
        <c:crosses val="autoZero"/>
        <c:crossBetween val="between"/>
        <c:majorUnit val="1"/>
        <c:minorUnit val="0.1"/>
      </c:valAx>
      <c:spPr>
        <a:noFill/>
        <a:ln w="3175">
          <a:solidFill>
            <a:srgbClr val="000000"/>
          </a:solidFill>
          <a:prstDash val="solid"/>
        </a:ln>
      </c:spPr>
    </c:plotArea>
    <c:plotVisOnly val="0"/>
    <c:dispBlanksAs val="gap"/>
    <c:showDLblsOverMax val="0"/>
  </c:chart>
  <c:spPr>
    <a:noFill/>
    <a:ln w="6350">
      <a:noFill/>
    </a:ln>
  </c:spPr>
  <c:txPr>
    <a:bodyPr/>
    <a:lstStyle/>
    <a:p>
      <a:pPr>
        <a:defRPr sz="4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924969694061724E-2"/>
          <c:y val="8.4337597472695883E-2"/>
          <c:w val="0.90462555408004719"/>
          <c:h val="0.72289369262310754"/>
        </c:manualLayout>
      </c:layout>
      <c:barChart>
        <c:barDir val="col"/>
        <c:grouping val="clustered"/>
        <c:varyColors val="0"/>
        <c:ser>
          <c:idx val="0"/>
          <c:order val="0"/>
          <c:spPr>
            <a:solidFill>
              <a:srgbClr val="99CC00"/>
            </a:solidFill>
            <a:ln w="12700">
              <a:solidFill>
                <a:srgbClr val="000000"/>
              </a:solidFill>
              <a:prstDash val="solid"/>
            </a:ln>
          </c:spPr>
          <c:invertIfNegative val="0"/>
          <c:dLbls>
            <c:dLbl>
              <c:idx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dLbl>
            <c:dLbl>
              <c:idx val="1"/>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dLbl>
            <c:dLbl>
              <c:idx val="2"/>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dLbl>
            <c:dLbl>
              <c:idx val="3"/>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結果_IS!$R$60:$R$63</c:f>
              <c:strCache>
                <c:ptCount val="4"/>
                <c:pt idx="0">
                  <c:v>熱負荷抑制</c:v>
                </c:pt>
                <c:pt idx="1">
                  <c:v>自然ｴﾈﾙｷﾞｰ</c:v>
                </c:pt>
                <c:pt idx="2">
                  <c:v>設備の効率的利用</c:v>
                </c:pt>
                <c:pt idx="3">
                  <c:v>運用ﾏﾈｼﾞﾒﾝﾄ</c:v>
                </c:pt>
              </c:strCache>
            </c:strRef>
          </c:cat>
          <c:val>
            <c:numRef>
              <c:f>結果_IS!$S$60:$S$63</c:f>
              <c:numCache>
                <c:formatCode>#,##0.0;[Red]\-#,##0.0</c:formatCode>
                <c:ptCount val="4"/>
                <c:pt idx="0">
                  <c:v>0</c:v>
                </c:pt>
                <c:pt idx="1">
                  <c:v>0</c:v>
                </c:pt>
                <c:pt idx="2">
                  <c:v>0</c:v>
                </c:pt>
                <c:pt idx="3">
                  <c:v>0</c:v>
                </c:pt>
              </c:numCache>
            </c:numRef>
          </c:val>
        </c:ser>
        <c:dLbls>
          <c:showLegendKey val="0"/>
          <c:showVal val="1"/>
          <c:showCatName val="0"/>
          <c:showSerName val="0"/>
          <c:showPercent val="0"/>
          <c:showBubbleSize val="0"/>
        </c:dLbls>
        <c:gapWidth val="40"/>
        <c:axId val="158065792"/>
        <c:axId val="158067328"/>
      </c:barChart>
      <c:catAx>
        <c:axId val="158065792"/>
        <c:scaling>
          <c:orientation val="minMax"/>
        </c:scaling>
        <c:delete val="0"/>
        <c:axPos val="b"/>
        <c:numFmt formatCode="General" sourceLinked="1"/>
        <c:majorTickMark val="none"/>
        <c:minorTickMark val="none"/>
        <c:tickLblPos val="none"/>
        <c:spPr>
          <a:ln w="3175">
            <a:solidFill>
              <a:srgbClr val="000000"/>
            </a:solidFill>
            <a:prstDash val="solid"/>
          </a:ln>
        </c:spPr>
        <c:crossAx val="158067328"/>
        <c:crossesAt val="0"/>
        <c:auto val="1"/>
        <c:lblAlgn val="ctr"/>
        <c:lblOffset val="100"/>
        <c:tickMarkSkip val="1"/>
        <c:noMultiLvlLbl val="0"/>
      </c:catAx>
      <c:valAx>
        <c:axId val="158067328"/>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8065792"/>
        <c:crosses val="autoZero"/>
        <c:crossBetween val="between"/>
        <c:majorUnit val="1"/>
        <c:minorUnit val="0.1"/>
      </c:valAx>
      <c:spPr>
        <a:noFill/>
        <a:ln w="3175">
          <a:solidFill>
            <a:srgbClr val="000000"/>
          </a:solidFill>
          <a:prstDash val="solid"/>
        </a:ln>
      </c:spPr>
    </c:plotArea>
    <c:plotVisOnly val="0"/>
    <c:dispBlanksAs val="gap"/>
    <c:showDLblsOverMax val="0"/>
  </c:chart>
  <c:spPr>
    <a:noFill/>
    <a:ln w="635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524115755627015E-2"/>
          <c:y val="8.4337597472695883E-2"/>
          <c:w val="0.91639871382636651"/>
          <c:h val="0.72891780672830009"/>
        </c:manualLayout>
      </c:layout>
      <c:barChart>
        <c:barDir val="col"/>
        <c:grouping val="clustered"/>
        <c:varyColors val="0"/>
        <c:ser>
          <c:idx val="0"/>
          <c:order val="0"/>
          <c:spPr>
            <a:solidFill>
              <a:srgbClr val="99CC00"/>
            </a:solidFill>
            <a:ln w="12700">
              <a:solidFill>
                <a:srgbClr val="000000"/>
              </a:solidFill>
              <a:prstDash val="solid"/>
            </a:ln>
          </c:spPr>
          <c:invertIfNegative val="0"/>
          <c:dLbls>
            <c:dLbl>
              <c:idx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dLbl>
            <c:dLbl>
              <c:idx val="1"/>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dLbl>
            <c:dLbl>
              <c:idx val="2"/>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結果_IS!$U$60:$U$62</c:f>
              <c:strCache>
                <c:ptCount val="3"/>
                <c:pt idx="0">
                  <c:v>水資源</c:v>
                </c:pt>
                <c:pt idx="1">
                  <c:v>非再生性材料の削減</c:v>
                </c:pt>
                <c:pt idx="2">
                  <c:v>汚染物質回避</c:v>
                </c:pt>
              </c:strCache>
            </c:strRef>
          </c:cat>
          <c:val>
            <c:numRef>
              <c:f>結果_IS!$V$60:$V$62</c:f>
              <c:numCache>
                <c:formatCode>0.0_ </c:formatCode>
                <c:ptCount val="3"/>
                <c:pt idx="0">
                  <c:v>0</c:v>
                </c:pt>
                <c:pt idx="1">
                  <c:v>0</c:v>
                </c:pt>
                <c:pt idx="2">
                  <c:v>0</c:v>
                </c:pt>
              </c:numCache>
            </c:numRef>
          </c:val>
        </c:ser>
        <c:dLbls>
          <c:showLegendKey val="0"/>
          <c:showVal val="1"/>
          <c:showCatName val="0"/>
          <c:showSerName val="0"/>
          <c:showPercent val="0"/>
          <c:showBubbleSize val="0"/>
        </c:dLbls>
        <c:gapWidth val="70"/>
        <c:axId val="158238208"/>
        <c:axId val="158239744"/>
      </c:barChart>
      <c:catAx>
        <c:axId val="158238208"/>
        <c:scaling>
          <c:orientation val="minMax"/>
        </c:scaling>
        <c:delete val="0"/>
        <c:axPos val="b"/>
        <c:numFmt formatCode="General" sourceLinked="1"/>
        <c:majorTickMark val="none"/>
        <c:minorTickMark val="none"/>
        <c:tickLblPos val="none"/>
        <c:spPr>
          <a:ln w="3175">
            <a:solidFill>
              <a:srgbClr val="000000"/>
            </a:solidFill>
            <a:prstDash val="solid"/>
          </a:ln>
        </c:spPr>
        <c:crossAx val="158239744"/>
        <c:crossesAt val="0"/>
        <c:auto val="1"/>
        <c:lblAlgn val="ctr"/>
        <c:lblOffset val="100"/>
        <c:tickMarkSkip val="1"/>
        <c:noMultiLvlLbl val="0"/>
      </c:catAx>
      <c:valAx>
        <c:axId val="158239744"/>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8238208"/>
        <c:crosses val="autoZero"/>
        <c:crossBetween val="between"/>
        <c:majorUnit val="1"/>
        <c:minorUnit val="0.1"/>
      </c:valAx>
      <c:spPr>
        <a:noFill/>
        <a:ln w="3175">
          <a:solidFill>
            <a:srgbClr val="000000"/>
          </a:solidFill>
          <a:prstDash val="solid"/>
        </a:ln>
      </c:spPr>
    </c:plotArea>
    <c:plotVisOnly val="0"/>
    <c:dispBlanksAs val="gap"/>
    <c:showDLblsOverMax val="0"/>
  </c:chart>
  <c:spPr>
    <a:noFill/>
    <a:ln w="6350">
      <a:noFill/>
    </a:ln>
  </c:spPr>
  <c:txPr>
    <a:bodyPr/>
    <a:lstStyle/>
    <a:p>
      <a:pPr>
        <a:defRPr sz="4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236870310825297E-2"/>
          <c:y val="4.4176706827309238E-2"/>
          <c:w val="0.88973228346456679"/>
          <c:h val="0.72891780672830009"/>
        </c:manualLayout>
      </c:layout>
      <c:barChart>
        <c:barDir val="col"/>
        <c:grouping val="clustered"/>
        <c:varyColors val="0"/>
        <c:ser>
          <c:idx val="0"/>
          <c:order val="0"/>
          <c:spPr>
            <a:solidFill>
              <a:srgbClr val="99CC00"/>
            </a:solidFill>
            <a:ln w="12700">
              <a:solidFill>
                <a:srgbClr val="000000"/>
              </a:solidFill>
              <a:prstDash val="solid"/>
            </a:ln>
          </c:spPr>
          <c:invertIfNegative val="0"/>
          <c:dLbls>
            <c:dLbl>
              <c:idx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dLbl>
            <c:spPr>
              <a:noFill/>
              <a:ln w="25400">
                <a:noFill/>
              </a:ln>
            </c:spPr>
            <c:txPr>
              <a:bodyPr wrap="square" lIns="38100" tIns="19050" rIns="38100" bIns="19050" anchor="ctr">
                <a:spAutoFit/>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結果_IS!$X$61</c:f>
              <c:strCache>
                <c:ptCount val="1"/>
                <c:pt idx="0">
                  <c:v>地域環境への配慮</c:v>
                </c:pt>
              </c:strCache>
              <c:extLst>
                <c:ext xmlns:c15="http://schemas.microsoft.com/office/drawing/2012/chart" uri="{02D57815-91ED-43cb-92C2-25804820EDAC}">
                  <c15:fullRef>
                    <c15:sqref>結果_IS!$X$60:$X$62</c15:sqref>
                  </c15:fullRef>
                </c:ext>
              </c:extLst>
            </c:strRef>
          </c:cat>
          <c:val>
            <c:numRef>
              <c:f>結果_IS!$Y$61</c:f>
              <c:numCache>
                <c:formatCode>0.0_ </c:formatCode>
                <c:ptCount val="1"/>
                <c:pt idx="0">
                  <c:v>0</c:v>
                </c:pt>
              </c:numCache>
              <c:extLst>
                <c:ext xmlns:c15="http://schemas.microsoft.com/office/drawing/2012/chart" uri="{02D57815-91ED-43cb-92C2-25804820EDAC}">
                  <c15:fullRef>
                    <c15:sqref>結果_IS!$Y$60:$Y$62</c15:sqref>
                  </c15:fullRef>
                </c:ext>
              </c:extLst>
            </c:numRef>
          </c:val>
          <c:extLst>
            <c:ext xmlns:c15="http://schemas.microsoft.com/office/drawing/2012/chart" uri="{02D57815-91ED-43cb-92C2-25804820EDAC}">
              <c15:categoryFilterExceptions>
                <c15:categoryFilterException>
                  <c15:sqref>結果_IS!$Y$60</c15:sqref>
                  <c15:dLbl>
                    <c:idx val="-1"/>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15:dLbl>
                </c15:categoryFilterException>
                <c15:categoryFilterException>
                  <c15:sqref>結果_IS!$Y$62</c15:sqref>
                  <c15:dLbl>
                    <c:idx val="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15:dLbl>
                </c15:categoryFilterException>
              </c15:categoryFilterExceptions>
            </c:ext>
          </c:extLst>
        </c:ser>
        <c:dLbls>
          <c:showLegendKey val="0"/>
          <c:showVal val="1"/>
          <c:showCatName val="0"/>
          <c:showSerName val="0"/>
          <c:showPercent val="0"/>
          <c:showBubbleSize val="0"/>
        </c:dLbls>
        <c:gapWidth val="70"/>
        <c:axId val="158303360"/>
        <c:axId val="158304896"/>
      </c:barChart>
      <c:catAx>
        <c:axId val="158303360"/>
        <c:scaling>
          <c:orientation val="minMax"/>
        </c:scaling>
        <c:delete val="0"/>
        <c:axPos val="b"/>
        <c:numFmt formatCode="General" sourceLinked="1"/>
        <c:majorTickMark val="none"/>
        <c:minorTickMark val="none"/>
        <c:tickLblPos val="none"/>
        <c:spPr>
          <a:ln w="3175">
            <a:solidFill>
              <a:srgbClr val="000000"/>
            </a:solidFill>
            <a:prstDash val="solid"/>
          </a:ln>
        </c:spPr>
        <c:crossAx val="158304896"/>
        <c:crossesAt val="0"/>
        <c:auto val="1"/>
        <c:lblAlgn val="ctr"/>
        <c:lblOffset val="100"/>
        <c:tickMarkSkip val="1"/>
        <c:noMultiLvlLbl val="0"/>
      </c:catAx>
      <c:valAx>
        <c:axId val="158304896"/>
        <c:scaling>
          <c:orientation val="minMax"/>
          <c:max val="5"/>
          <c:min val="1"/>
        </c:scaling>
        <c:delete val="0"/>
        <c:axPos val="l"/>
        <c:majorGridlines>
          <c:spPr>
            <a:ln w="3175">
              <a:solidFill>
                <a:srgbClr val="000000"/>
              </a:solidFill>
              <a:prstDash val="solid"/>
            </a:ln>
          </c:spPr>
        </c:majorGridlines>
        <c:numFmt formatCode="General"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58303360"/>
        <c:crosses val="autoZero"/>
        <c:crossBetween val="between"/>
        <c:majorUnit val="1"/>
        <c:minorUnit val="0.1"/>
      </c:valAx>
      <c:spPr>
        <a:noFill/>
        <a:ln w="3175">
          <a:solidFill>
            <a:srgbClr val="000000"/>
          </a:solidFill>
          <a:prstDash val="solid"/>
        </a:ln>
      </c:spPr>
    </c:plotArea>
    <c:plotVisOnly val="0"/>
    <c:dispBlanksAs val="gap"/>
    <c:showDLblsOverMax val="0"/>
  </c:chart>
  <c:spPr>
    <a:noFill/>
    <a:ln w="6350">
      <a:noFill/>
    </a:ln>
  </c:spPr>
  <c:txPr>
    <a:bodyPr/>
    <a:lstStyle/>
    <a:p>
      <a:pPr>
        <a:defRPr sz="4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openxmlformats.org/officeDocument/2006/relationships/image" Target="../media/image1.emf"/><Relationship Id="rId6" Type="http://schemas.openxmlformats.org/officeDocument/2006/relationships/chart" Target="../charts/chart5.xml"/><Relationship Id="rId11" Type="http://schemas.openxmlformats.org/officeDocument/2006/relationships/image" Target="../media/image5.png"/><Relationship Id="rId5" Type="http://schemas.openxmlformats.org/officeDocument/2006/relationships/chart" Target="../charts/chart4.xml"/><Relationship Id="rId10" Type="http://schemas.openxmlformats.org/officeDocument/2006/relationships/chart" Target="../charts/chart9.xml"/><Relationship Id="rId4" Type="http://schemas.openxmlformats.org/officeDocument/2006/relationships/chart" Target="../charts/chart3.xml"/><Relationship Id="rId9"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11</xdr:col>
      <xdr:colOff>638175</xdr:colOff>
      <xdr:row>1</xdr:row>
      <xdr:rowOff>38100</xdr:rowOff>
    </xdr:from>
    <xdr:to>
      <xdr:col>14</xdr:col>
      <xdr:colOff>762000</xdr:colOff>
      <xdr:row>3</xdr:row>
      <xdr:rowOff>133350</xdr:rowOff>
    </xdr:to>
    <xdr:pic>
      <xdr:nvPicPr>
        <xdr:cNvPr id="2" name="Picture 3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69884" t="27533" b="27725"/>
        <a:stretch>
          <a:fillRect/>
        </a:stretch>
      </xdr:blipFill>
      <xdr:spPr bwMode="auto">
        <a:xfrm>
          <a:off x="7353300" y="114300"/>
          <a:ext cx="25812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38100</xdr:colOff>
      <xdr:row>22</xdr:row>
      <xdr:rowOff>190500</xdr:rowOff>
    </xdr:from>
    <xdr:to>
      <xdr:col>7</xdr:col>
      <xdr:colOff>428625</xdr:colOff>
      <xdr:row>26</xdr:row>
      <xdr:rowOff>152400</xdr:rowOff>
    </xdr:to>
    <xdr:graphicFrame macro="">
      <xdr:nvGraphicFramePr>
        <xdr:cNvPr id="3" name="Chart 1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47625</xdr:colOff>
      <xdr:row>23</xdr:row>
      <xdr:rowOff>180975</xdr:rowOff>
    </xdr:from>
    <xdr:ext cx="560410" cy="219419"/>
    <xdr:sp macro="" textlink="">
      <xdr:nvSpPr>
        <xdr:cNvPr id="4" name="Text Box 39"/>
        <xdr:cNvSpPr txBox="1">
          <a:spLocks noChangeArrowheads="1"/>
        </xdr:cNvSpPr>
      </xdr:nvSpPr>
      <xdr:spPr bwMode="auto">
        <a:xfrm>
          <a:off x="47625" y="3876675"/>
          <a:ext cx="560410" cy="219419"/>
        </a:xfrm>
        <a:prstGeom prst="rect">
          <a:avLst/>
        </a:prstGeom>
        <a:noFill/>
        <a:ln w="9525">
          <a:noFill/>
          <a:miter lim="800000"/>
          <a:headEnd/>
          <a:tailEnd/>
        </a:ln>
      </xdr:spPr>
      <xdr:txBody>
        <a:bodyPr wrap="none" lIns="27432" tIns="27432" rIns="0" bIns="0" anchor="t" upright="1">
          <a:spAutoFit/>
        </a:bodyPr>
        <a:lstStyle/>
        <a:p>
          <a:pPr algn="l" rtl="1">
            <a:defRPr sz="1000"/>
          </a:pPr>
          <a:r>
            <a:rPr lang="en-US" altLang="ja-JP" sz="1300" b="1" i="0" strike="noStrike">
              <a:solidFill>
                <a:srgbClr val="000000"/>
              </a:solidFill>
              <a:latin typeface="Arial"/>
              <a:cs typeface="Arial"/>
            </a:rPr>
            <a:t>BEE = </a:t>
          </a:r>
        </a:p>
      </xdr:txBody>
    </xdr:sp>
    <xdr:clientData/>
  </xdr:oneCellAnchor>
  <xdr:twoCellAnchor editAs="absolute">
    <xdr:from>
      <xdr:col>2</xdr:col>
      <xdr:colOff>552450</xdr:colOff>
      <xdr:row>26</xdr:row>
      <xdr:rowOff>133350</xdr:rowOff>
    </xdr:from>
    <xdr:to>
      <xdr:col>7</xdr:col>
      <xdr:colOff>200025</xdr:colOff>
      <xdr:row>39</xdr:row>
      <xdr:rowOff>76200</xdr:rowOff>
    </xdr:to>
    <xdr:graphicFrame macro="">
      <xdr:nvGraphicFramePr>
        <xdr:cNvPr id="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9</xdr:col>
      <xdr:colOff>895350</xdr:colOff>
      <xdr:row>22</xdr:row>
      <xdr:rowOff>209550</xdr:rowOff>
    </xdr:from>
    <xdr:to>
      <xdr:col>14</xdr:col>
      <xdr:colOff>152400</xdr:colOff>
      <xdr:row>38</xdr:row>
      <xdr:rowOff>123825</xdr:rowOff>
    </xdr:to>
    <xdr:graphicFrame macro="">
      <xdr:nvGraphicFramePr>
        <xdr:cNvPr id="15"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42</xdr:row>
      <xdr:rowOff>114300</xdr:rowOff>
    </xdr:from>
    <xdr:to>
      <xdr:col>7</xdr:col>
      <xdr:colOff>0</xdr:colOff>
      <xdr:row>50</xdr:row>
      <xdr:rowOff>171450</xdr:rowOff>
    </xdr:to>
    <xdr:graphicFrame macro="">
      <xdr:nvGraphicFramePr>
        <xdr:cNvPr id="1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238125</xdr:colOff>
      <xdr:row>42</xdr:row>
      <xdr:rowOff>104775</xdr:rowOff>
    </xdr:from>
    <xdr:to>
      <xdr:col>10</xdr:col>
      <xdr:colOff>752475</xdr:colOff>
      <xdr:row>50</xdr:row>
      <xdr:rowOff>161925</xdr:rowOff>
    </xdr:to>
    <xdr:graphicFrame macro="">
      <xdr:nvGraphicFramePr>
        <xdr:cNvPr id="17"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12</xdr:col>
      <xdr:colOff>76199</xdr:colOff>
      <xdr:row>42</xdr:row>
      <xdr:rowOff>104775</xdr:rowOff>
    </xdr:from>
    <xdr:to>
      <xdr:col>14</xdr:col>
      <xdr:colOff>371475</xdr:colOff>
      <xdr:row>50</xdr:row>
      <xdr:rowOff>161925</xdr:rowOff>
    </xdr:to>
    <xdr:graphicFrame macro="">
      <xdr:nvGraphicFramePr>
        <xdr:cNvPr id="18"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47625</xdr:colOff>
      <xdr:row>53</xdr:row>
      <xdr:rowOff>152400</xdr:rowOff>
    </xdr:from>
    <xdr:to>
      <xdr:col>6</xdr:col>
      <xdr:colOff>476250</xdr:colOff>
      <xdr:row>61</xdr:row>
      <xdr:rowOff>161925</xdr:rowOff>
    </xdr:to>
    <xdr:graphicFrame macro="">
      <xdr:nvGraphicFramePr>
        <xdr:cNvPr id="1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228600</xdr:colOff>
      <xdr:row>53</xdr:row>
      <xdr:rowOff>133350</xdr:rowOff>
    </xdr:from>
    <xdr:to>
      <xdr:col>10</xdr:col>
      <xdr:colOff>742950</xdr:colOff>
      <xdr:row>61</xdr:row>
      <xdr:rowOff>142875</xdr:rowOff>
    </xdr:to>
    <xdr:graphicFrame macro="">
      <xdr:nvGraphicFramePr>
        <xdr:cNvPr id="20"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12</xdr:col>
      <xdr:colOff>47625</xdr:colOff>
      <xdr:row>54</xdr:row>
      <xdr:rowOff>0</xdr:rowOff>
    </xdr:from>
    <xdr:to>
      <xdr:col>14</xdr:col>
      <xdr:colOff>400050</xdr:colOff>
      <xdr:row>62</xdr:row>
      <xdr:rowOff>0</xdr:rowOff>
    </xdr:to>
    <xdr:graphicFrame macro="">
      <xdr:nvGraphicFramePr>
        <xdr:cNvPr id="21"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2</xdr:col>
      <xdr:colOff>219075</xdr:colOff>
      <xdr:row>49</xdr:row>
      <xdr:rowOff>161925</xdr:rowOff>
    </xdr:from>
    <xdr:to>
      <xdr:col>2</xdr:col>
      <xdr:colOff>704850</xdr:colOff>
      <xdr:row>50</xdr:row>
      <xdr:rowOff>104775</xdr:rowOff>
    </xdr:to>
    <xdr:sp macro="" textlink="">
      <xdr:nvSpPr>
        <xdr:cNvPr id="22" name="Text Box 20"/>
        <xdr:cNvSpPr txBox="1">
          <a:spLocks noChangeArrowheads="1"/>
        </xdr:cNvSpPr>
      </xdr:nvSpPr>
      <xdr:spPr bwMode="auto">
        <a:xfrm>
          <a:off x="438150" y="8896350"/>
          <a:ext cx="485775" cy="13335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音環境　　　　　　　　　　</a:t>
          </a:r>
        </a:p>
      </xdr:txBody>
    </xdr:sp>
    <xdr:clientData/>
  </xdr:twoCellAnchor>
  <xdr:twoCellAnchor editAs="oneCell">
    <xdr:from>
      <xdr:col>7</xdr:col>
      <xdr:colOff>781050</xdr:colOff>
      <xdr:row>49</xdr:row>
      <xdr:rowOff>161925</xdr:rowOff>
    </xdr:from>
    <xdr:to>
      <xdr:col>8</xdr:col>
      <xdr:colOff>285750</xdr:colOff>
      <xdr:row>50</xdr:row>
      <xdr:rowOff>104775</xdr:rowOff>
    </xdr:to>
    <xdr:sp macro="" textlink="">
      <xdr:nvSpPr>
        <xdr:cNvPr id="23" name="Text Box 21"/>
        <xdr:cNvSpPr txBox="1">
          <a:spLocks noChangeArrowheads="1"/>
        </xdr:cNvSpPr>
      </xdr:nvSpPr>
      <xdr:spPr bwMode="auto">
        <a:xfrm>
          <a:off x="4143375" y="8896350"/>
          <a:ext cx="504825" cy="13335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機能性  </a:t>
          </a:r>
        </a:p>
      </xdr:txBody>
    </xdr:sp>
    <xdr:clientData/>
  </xdr:twoCellAnchor>
  <xdr:oneCellAnchor>
    <xdr:from>
      <xdr:col>12</xdr:col>
      <xdr:colOff>712731</xdr:colOff>
      <xdr:row>49</xdr:row>
      <xdr:rowOff>142865</xdr:rowOff>
    </xdr:from>
    <xdr:ext cx="708143" cy="133370"/>
    <xdr:sp macro="" textlink="">
      <xdr:nvSpPr>
        <xdr:cNvPr id="24" name="Text Box 22"/>
        <xdr:cNvSpPr txBox="1">
          <a:spLocks noChangeArrowheads="1"/>
        </xdr:cNvSpPr>
      </xdr:nvSpPr>
      <xdr:spPr bwMode="auto">
        <a:xfrm>
          <a:off x="8332731" y="9286865"/>
          <a:ext cx="708143" cy="133370"/>
        </a:xfrm>
        <a:prstGeom prst="rect">
          <a:avLst/>
        </a:prstGeom>
        <a:noFill/>
        <a:ln w="9525">
          <a:noFill/>
          <a:miter lim="800000"/>
          <a:headEnd/>
          <a:tailEnd/>
        </a:ln>
      </xdr:spPr>
      <xdr:txBody>
        <a:bodyPr wrap="none" lIns="0" tIns="0" rIns="0" bIns="0" anchor="ctr" upright="1">
          <a:spAutoFit/>
        </a:bodyPr>
        <a:lstStyle/>
        <a:p>
          <a:pPr algn="ctr" rtl="0">
            <a:defRPr sz="1000"/>
          </a:pPr>
          <a:r>
            <a:rPr lang="ja-JP" altLang="en-US" sz="800" b="0" i="0" strike="noStrike">
              <a:solidFill>
                <a:srgbClr val="000000"/>
              </a:solidFill>
              <a:latin typeface="ＭＳ Ｐゴシック"/>
              <a:ea typeface="ＭＳ Ｐゴシック"/>
            </a:rPr>
            <a:t>豊かな室外環境</a:t>
          </a:r>
        </a:p>
      </xdr:txBody>
    </xdr:sp>
    <xdr:clientData/>
  </xdr:oneCellAnchor>
  <xdr:twoCellAnchor editAs="oneCell">
    <xdr:from>
      <xdr:col>9</xdr:col>
      <xdr:colOff>85725</xdr:colOff>
      <xdr:row>49</xdr:row>
      <xdr:rowOff>114300</xdr:rowOff>
    </xdr:from>
    <xdr:to>
      <xdr:col>9</xdr:col>
      <xdr:colOff>581025</xdr:colOff>
      <xdr:row>51</xdr:row>
      <xdr:rowOff>0</xdr:rowOff>
    </xdr:to>
    <xdr:sp macro="" textlink="">
      <xdr:nvSpPr>
        <xdr:cNvPr id="25" name="Text Box 107"/>
        <xdr:cNvSpPr txBox="1">
          <a:spLocks noChangeArrowheads="1"/>
        </xdr:cNvSpPr>
      </xdr:nvSpPr>
      <xdr:spPr bwMode="auto">
        <a:xfrm>
          <a:off x="4972050" y="8848725"/>
          <a:ext cx="495300" cy="26670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 耐用性</a:t>
          </a:r>
        </a:p>
        <a:p>
          <a:pPr algn="ctr" rtl="0">
            <a:defRPr sz="1000"/>
          </a:pPr>
          <a:r>
            <a:rPr lang="ja-JP" altLang="en-US" sz="800" b="0" i="0" strike="noStrike">
              <a:solidFill>
                <a:srgbClr val="000000"/>
              </a:solidFill>
              <a:latin typeface="ＭＳ Ｐゴシック"/>
              <a:ea typeface="ＭＳ Ｐゴシック"/>
            </a:rPr>
            <a:t> ・信頼性</a:t>
          </a:r>
        </a:p>
      </xdr:txBody>
    </xdr:sp>
    <xdr:clientData/>
  </xdr:twoCellAnchor>
  <xdr:twoCellAnchor editAs="oneCell">
    <xdr:from>
      <xdr:col>10</xdr:col>
      <xdr:colOff>66675</xdr:colOff>
      <xdr:row>49</xdr:row>
      <xdr:rowOff>114300</xdr:rowOff>
    </xdr:from>
    <xdr:to>
      <xdr:col>10</xdr:col>
      <xdr:colOff>571500</xdr:colOff>
      <xdr:row>51</xdr:row>
      <xdr:rowOff>0</xdr:rowOff>
    </xdr:to>
    <xdr:sp macro="" textlink="">
      <xdr:nvSpPr>
        <xdr:cNvPr id="26" name="Text Box 108"/>
        <xdr:cNvSpPr txBox="1">
          <a:spLocks noChangeArrowheads="1"/>
        </xdr:cNvSpPr>
      </xdr:nvSpPr>
      <xdr:spPr bwMode="auto">
        <a:xfrm>
          <a:off x="5876925" y="8848725"/>
          <a:ext cx="504825" cy="26670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対応性</a:t>
          </a:r>
        </a:p>
        <a:p>
          <a:pPr algn="ctr" rtl="0">
            <a:defRPr sz="1000"/>
          </a:pPr>
          <a:r>
            <a:rPr lang="ja-JP" altLang="en-US" sz="800" b="0" i="0" strike="noStrike">
              <a:solidFill>
                <a:srgbClr val="000000"/>
              </a:solidFill>
              <a:latin typeface="ＭＳ Ｐゴシック"/>
              <a:ea typeface="ＭＳ Ｐゴシック"/>
            </a:rPr>
            <a:t> ・更新性　</a:t>
          </a:r>
        </a:p>
      </xdr:txBody>
    </xdr:sp>
    <xdr:clientData/>
  </xdr:twoCellAnchor>
  <xdr:oneCellAnchor>
    <xdr:from>
      <xdr:col>13</xdr:col>
      <xdr:colOff>85725</xdr:colOff>
      <xdr:row>42</xdr:row>
      <xdr:rowOff>9525</xdr:rowOff>
    </xdr:from>
    <xdr:ext cx="779957" cy="201850"/>
    <xdr:sp macro="" textlink="">
      <xdr:nvSpPr>
        <xdr:cNvPr id="29" name="Text Box 135"/>
        <xdr:cNvSpPr txBox="1">
          <a:spLocks noChangeArrowheads="1"/>
        </xdr:cNvSpPr>
      </xdr:nvSpPr>
      <xdr:spPr bwMode="auto">
        <a:xfrm>
          <a:off x="8601075" y="7410450"/>
          <a:ext cx="779957" cy="201850"/>
        </a:xfrm>
        <a:prstGeom prst="rect">
          <a:avLst/>
        </a:prstGeom>
        <a:noFill/>
        <a:ln w="9525">
          <a:noFill/>
          <a:miter lim="800000"/>
          <a:headEnd/>
          <a:tailEnd/>
        </a:ln>
      </xdr:spPr>
      <xdr:txBody>
        <a:bodyPr wrap="none" lIns="27432" tIns="18288" rIns="0" bIns="0" anchor="t" upright="1">
          <a:spAutoFit/>
        </a:bodyPr>
        <a:lstStyle/>
        <a:p>
          <a:pPr algn="l" rtl="0">
            <a:defRPr sz="1000"/>
          </a:pPr>
          <a:r>
            <a:rPr lang="en-US" altLang="ja-JP" sz="1100" b="1" i="0" strike="noStrike">
              <a:solidFill>
                <a:srgbClr val="000000"/>
              </a:solidFill>
              <a:latin typeface="ＭＳ Ｐゴシック"/>
              <a:ea typeface="ＭＳ Ｐゴシック"/>
            </a:rPr>
            <a:t>Q3</a:t>
          </a:r>
          <a:r>
            <a:rPr lang="ja-JP" altLang="en-US" sz="1100" b="1" i="0" strike="noStrike">
              <a:solidFill>
                <a:srgbClr val="000000"/>
              </a:solidFill>
              <a:latin typeface="ＭＳ Ｐゴシック"/>
              <a:ea typeface="ＭＳ Ｐゴシック"/>
            </a:rPr>
            <a:t>のスコア</a:t>
          </a:r>
          <a:r>
            <a:rPr lang="en-US" altLang="ja-JP" sz="1100" b="1" i="0" strike="noStrike">
              <a:solidFill>
                <a:srgbClr val="000000"/>
              </a:solidFill>
              <a:latin typeface="ＭＳ Ｐゴシック"/>
              <a:ea typeface="ＭＳ Ｐゴシック"/>
            </a:rPr>
            <a:t>=</a:t>
          </a:r>
        </a:p>
      </xdr:txBody>
    </xdr:sp>
    <xdr:clientData/>
  </xdr:oneCellAnchor>
  <xdr:oneCellAnchor>
    <xdr:from>
      <xdr:col>9</xdr:col>
      <xdr:colOff>57150</xdr:colOff>
      <xdr:row>41</xdr:row>
      <xdr:rowOff>171450</xdr:rowOff>
    </xdr:from>
    <xdr:ext cx="779957" cy="201850"/>
    <xdr:sp macro="" textlink="">
      <xdr:nvSpPr>
        <xdr:cNvPr id="30" name="Text Box 138"/>
        <xdr:cNvSpPr txBox="1">
          <a:spLocks noChangeArrowheads="1"/>
        </xdr:cNvSpPr>
      </xdr:nvSpPr>
      <xdr:spPr bwMode="auto">
        <a:xfrm>
          <a:off x="4943475" y="7381875"/>
          <a:ext cx="779957" cy="201850"/>
        </a:xfrm>
        <a:prstGeom prst="rect">
          <a:avLst/>
        </a:prstGeom>
        <a:noFill/>
        <a:ln w="9525">
          <a:noFill/>
          <a:miter lim="800000"/>
          <a:headEnd/>
          <a:tailEnd/>
        </a:ln>
      </xdr:spPr>
      <xdr:txBody>
        <a:bodyPr wrap="none" lIns="27432" tIns="18288" rIns="0" bIns="0" anchor="t" upright="1">
          <a:spAutoFit/>
        </a:bodyPr>
        <a:lstStyle/>
        <a:p>
          <a:pPr algn="l" rtl="0">
            <a:defRPr sz="1000"/>
          </a:pPr>
          <a:r>
            <a:rPr lang="en-US" altLang="ja-JP" sz="1100" b="1" i="0" strike="noStrike">
              <a:solidFill>
                <a:srgbClr val="000000"/>
              </a:solidFill>
              <a:latin typeface="ＭＳ Ｐゴシック"/>
              <a:ea typeface="ＭＳ Ｐゴシック"/>
            </a:rPr>
            <a:t>Q2</a:t>
          </a:r>
          <a:r>
            <a:rPr lang="ja-JP" altLang="en-US" sz="1100" b="1" i="0" strike="noStrike">
              <a:solidFill>
                <a:srgbClr val="000000"/>
              </a:solidFill>
              <a:latin typeface="ＭＳ Ｐゴシック"/>
              <a:ea typeface="ＭＳ Ｐゴシック"/>
            </a:rPr>
            <a:t>のスコア</a:t>
          </a:r>
          <a:r>
            <a:rPr lang="en-US" altLang="ja-JP" sz="1100" b="1" i="0" strike="noStrike">
              <a:solidFill>
                <a:srgbClr val="000000"/>
              </a:solidFill>
              <a:latin typeface="ＭＳ Ｐゴシック"/>
              <a:ea typeface="ＭＳ Ｐゴシック"/>
            </a:rPr>
            <a:t>=</a:t>
          </a:r>
        </a:p>
      </xdr:txBody>
    </xdr:sp>
    <xdr:clientData/>
  </xdr:oneCellAnchor>
  <xdr:oneCellAnchor>
    <xdr:from>
      <xdr:col>4</xdr:col>
      <xdr:colOff>333375</xdr:colOff>
      <xdr:row>42</xdr:row>
      <xdr:rowOff>0</xdr:rowOff>
    </xdr:from>
    <xdr:ext cx="779957" cy="201850"/>
    <xdr:sp macro="" textlink="">
      <xdr:nvSpPr>
        <xdr:cNvPr id="31" name="Text Box 139"/>
        <xdr:cNvSpPr txBox="1">
          <a:spLocks noChangeArrowheads="1"/>
        </xdr:cNvSpPr>
      </xdr:nvSpPr>
      <xdr:spPr bwMode="auto">
        <a:xfrm>
          <a:off x="1981200" y="7400925"/>
          <a:ext cx="779957" cy="201850"/>
        </a:xfrm>
        <a:prstGeom prst="rect">
          <a:avLst/>
        </a:prstGeom>
        <a:noFill/>
        <a:ln w="9525">
          <a:noFill/>
          <a:miter lim="800000"/>
          <a:headEnd/>
          <a:tailEnd/>
        </a:ln>
      </xdr:spPr>
      <xdr:txBody>
        <a:bodyPr wrap="none" lIns="27432" tIns="18288" rIns="0" bIns="0" anchor="t" upright="1">
          <a:spAutoFit/>
        </a:bodyPr>
        <a:lstStyle/>
        <a:p>
          <a:pPr algn="l" rtl="0">
            <a:defRPr sz="1000"/>
          </a:pPr>
          <a:r>
            <a:rPr lang="en-US" altLang="ja-JP" sz="1100" b="1" i="0" strike="noStrike">
              <a:solidFill>
                <a:srgbClr val="000000"/>
              </a:solidFill>
              <a:latin typeface="ＭＳ Ｐゴシック"/>
              <a:ea typeface="ＭＳ Ｐゴシック"/>
            </a:rPr>
            <a:t>Q1</a:t>
          </a:r>
          <a:r>
            <a:rPr lang="ja-JP" altLang="en-US" sz="1100" b="1" i="0" strike="noStrike">
              <a:solidFill>
                <a:srgbClr val="000000"/>
              </a:solidFill>
              <a:latin typeface="ＭＳ Ｐゴシック"/>
              <a:ea typeface="ＭＳ Ｐゴシック"/>
            </a:rPr>
            <a:t>のスコア</a:t>
          </a:r>
          <a:r>
            <a:rPr lang="en-US" altLang="ja-JP" sz="1100" b="1" i="0" strike="noStrike">
              <a:solidFill>
                <a:srgbClr val="000000"/>
              </a:solidFill>
              <a:latin typeface="ＭＳ Ｐゴシック"/>
              <a:ea typeface="ＭＳ Ｐゴシック"/>
            </a:rPr>
            <a:t>=</a:t>
          </a:r>
        </a:p>
      </xdr:txBody>
    </xdr:sp>
    <xdr:clientData/>
  </xdr:oneCellAnchor>
  <xdr:twoCellAnchor editAs="oneCell">
    <xdr:from>
      <xdr:col>2</xdr:col>
      <xdr:colOff>933450</xdr:colOff>
      <xdr:row>49</xdr:row>
      <xdr:rowOff>171450</xdr:rowOff>
    </xdr:from>
    <xdr:to>
      <xdr:col>4</xdr:col>
      <xdr:colOff>76200</xdr:colOff>
      <xdr:row>50</xdr:row>
      <xdr:rowOff>95250</xdr:rowOff>
    </xdr:to>
    <xdr:sp macro="" textlink="">
      <xdr:nvSpPr>
        <xdr:cNvPr id="32" name="Text Box 142"/>
        <xdr:cNvSpPr txBox="1">
          <a:spLocks noChangeArrowheads="1"/>
        </xdr:cNvSpPr>
      </xdr:nvSpPr>
      <xdr:spPr bwMode="auto">
        <a:xfrm>
          <a:off x="1152525" y="8905875"/>
          <a:ext cx="571500" cy="11430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温熱環境</a:t>
          </a:r>
        </a:p>
      </xdr:txBody>
    </xdr:sp>
    <xdr:clientData/>
  </xdr:twoCellAnchor>
  <xdr:oneCellAnchor>
    <xdr:from>
      <xdr:col>4</xdr:col>
      <xdr:colOff>295275</xdr:colOff>
      <xdr:row>49</xdr:row>
      <xdr:rowOff>171450</xdr:rowOff>
    </xdr:from>
    <xdr:ext cx="660117" cy="133370"/>
    <xdr:sp macro="" textlink="">
      <xdr:nvSpPr>
        <xdr:cNvPr id="33" name="Text Box 143"/>
        <xdr:cNvSpPr txBox="1">
          <a:spLocks noChangeArrowheads="1"/>
        </xdr:cNvSpPr>
      </xdr:nvSpPr>
      <xdr:spPr bwMode="auto">
        <a:xfrm>
          <a:off x="1943100" y="8905875"/>
          <a:ext cx="660117" cy="133370"/>
        </a:xfrm>
        <a:prstGeom prst="rect">
          <a:avLst/>
        </a:prstGeom>
        <a:noFill/>
        <a:ln w="9525">
          <a:noFill/>
          <a:miter lim="800000"/>
          <a:headEnd/>
          <a:tailEnd/>
        </a:ln>
      </xdr:spPr>
      <xdr:txBody>
        <a:bodyPr wrap="none" lIns="0" tIns="0" rIns="0" bIns="0" anchor="ctr" upright="1">
          <a:spAutoFit/>
        </a:bodyPr>
        <a:lstStyle/>
        <a:p>
          <a:pPr algn="ctr" rtl="0">
            <a:defRPr sz="1000"/>
          </a:pPr>
          <a:r>
            <a:rPr lang="ja-JP" altLang="en-US" sz="800" b="0" i="0" strike="noStrike">
              <a:solidFill>
                <a:srgbClr val="000000"/>
              </a:solidFill>
              <a:latin typeface="ＭＳ Ｐゴシック"/>
              <a:ea typeface="ＭＳ Ｐゴシック"/>
            </a:rPr>
            <a:t>光･視環境　　　</a:t>
          </a:r>
        </a:p>
      </xdr:txBody>
    </xdr:sp>
    <xdr:clientData/>
  </xdr:oneCellAnchor>
  <xdr:twoCellAnchor editAs="oneCell">
    <xdr:from>
      <xdr:col>5</xdr:col>
      <xdr:colOff>171450</xdr:colOff>
      <xdr:row>49</xdr:row>
      <xdr:rowOff>161925</xdr:rowOff>
    </xdr:from>
    <xdr:to>
      <xdr:col>6</xdr:col>
      <xdr:colOff>400050</xdr:colOff>
      <xdr:row>50</xdr:row>
      <xdr:rowOff>104775</xdr:rowOff>
    </xdr:to>
    <xdr:sp macro="" textlink="">
      <xdr:nvSpPr>
        <xdr:cNvPr id="34" name="Text Box 144"/>
        <xdr:cNvSpPr txBox="1">
          <a:spLocks noChangeArrowheads="1"/>
        </xdr:cNvSpPr>
      </xdr:nvSpPr>
      <xdr:spPr bwMode="auto">
        <a:xfrm>
          <a:off x="2562225" y="8896350"/>
          <a:ext cx="704850" cy="13335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Ｐゴシック"/>
              <a:ea typeface="ＭＳ Ｐゴシック"/>
            </a:rPr>
            <a:t>空気質環境　　　　　　　</a:t>
          </a:r>
        </a:p>
      </xdr:txBody>
    </xdr:sp>
    <xdr:clientData/>
  </xdr:twoCellAnchor>
  <xdr:twoCellAnchor editAs="oneCell">
    <xdr:from>
      <xdr:col>7</xdr:col>
      <xdr:colOff>657225</xdr:colOff>
      <xdr:row>60</xdr:row>
      <xdr:rowOff>114300</xdr:rowOff>
    </xdr:from>
    <xdr:to>
      <xdr:col>8</xdr:col>
      <xdr:colOff>209550</xdr:colOff>
      <xdr:row>61</xdr:row>
      <xdr:rowOff>190500</xdr:rowOff>
    </xdr:to>
    <xdr:sp macro="" textlink="">
      <xdr:nvSpPr>
        <xdr:cNvPr id="35" name="Text Box 7"/>
        <xdr:cNvSpPr txBox="1">
          <a:spLocks noChangeArrowheads="1"/>
        </xdr:cNvSpPr>
      </xdr:nvSpPr>
      <xdr:spPr bwMode="auto">
        <a:xfrm>
          <a:off x="4019550" y="11020425"/>
          <a:ext cx="552450" cy="276225"/>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900" b="0" i="0" strike="noStrike">
              <a:solidFill>
                <a:srgbClr val="000000"/>
              </a:solidFill>
              <a:latin typeface="ＭＳ Ｐゴシック"/>
              <a:ea typeface="ＭＳ Ｐゴシック"/>
            </a:rPr>
            <a:t>   </a:t>
          </a:r>
          <a:r>
            <a:rPr lang="ja-JP" altLang="en-US" sz="800" b="0" i="0" strike="noStrike">
              <a:solidFill>
                <a:srgbClr val="000000"/>
              </a:solidFill>
              <a:latin typeface="ＭＳ Ｐゴシック"/>
              <a:ea typeface="ＭＳ Ｐゴシック"/>
            </a:rPr>
            <a:t>水資源　　</a:t>
          </a:r>
        </a:p>
        <a:p>
          <a:pPr algn="ctr" rtl="0">
            <a:defRPr sz="1000"/>
          </a:pPr>
          <a:r>
            <a:rPr lang="ja-JP" altLang="en-US" sz="800" b="0" i="0" strike="noStrike">
              <a:solidFill>
                <a:srgbClr val="000000"/>
              </a:solidFill>
              <a:latin typeface="ＭＳ Ｐゴシック"/>
              <a:ea typeface="ＭＳ Ｐゴシック"/>
            </a:rPr>
            <a:t>　  保護</a:t>
          </a:r>
        </a:p>
      </xdr:txBody>
    </xdr:sp>
    <xdr:clientData/>
  </xdr:twoCellAnchor>
  <xdr:twoCellAnchor editAs="oneCell">
    <xdr:from>
      <xdr:col>9</xdr:col>
      <xdr:colOff>0</xdr:colOff>
      <xdr:row>60</xdr:row>
      <xdr:rowOff>114300</xdr:rowOff>
    </xdr:from>
    <xdr:to>
      <xdr:col>9</xdr:col>
      <xdr:colOff>704850</xdr:colOff>
      <xdr:row>61</xdr:row>
      <xdr:rowOff>190500</xdr:rowOff>
    </xdr:to>
    <xdr:sp macro="" textlink="">
      <xdr:nvSpPr>
        <xdr:cNvPr id="36" name="Text Box 104"/>
        <xdr:cNvSpPr txBox="1">
          <a:spLocks noChangeArrowheads="1"/>
        </xdr:cNvSpPr>
      </xdr:nvSpPr>
      <xdr:spPr bwMode="auto">
        <a:xfrm>
          <a:off x="4886325" y="11020425"/>
          <a:ext cx="704850" cy="276225"/>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800" b="0" i="0" strike="noStrike">
              <a:solidFill>
                <a:srgbClr val="000000"/>
              </a:solidFill>
              <a:latin typeface="ＭＳ Ｐゴシック"/>
              <a:ea typeface="ＭＳ Ｐゴシック"/>
            </a:rPr>
            <a:t>非再生材料の</a:t>
          </a:r>
        </a:p>
        <a:p>
          <a:pPr algn="ctr" rtl="0">
            <a:lnSpc>
              <a:spcPts val="1000"/>
            </a:lnSpc>
            <a:defRPr sz="1000"/>
          </a:pPr>
          <a:r>
            <a:rPr lang="ja-JP" altLang="en-US" sz="800" b="0" i="0" strike="noStrike">
              <a:solidFill>
                <a:srgbClr val="000000"/>
              </a:solidFill>
              <a:latin typeface="ＭＳ Ｐゴシック"/>
              <a:ea typeface="ＭＳ Ｐゴシック"/>
            </a:rPr>
            <a:t>使用削減</a:t>
          </a:r>
          <a:r>
            <a:rPr lang="ja-JP" altLang="en-US" sz="900" b="0" i="0" strike="noStrike">
              <a:solidFill>
                <a:srgbClr val="000000"/>
              </a:solidFill>
              <a:latin typeface="ＭＳ Ｐゴシック"/>
              <a:ea typeface="ＭＳ Ｐゴシック"/>
            </a:rPr>
            <a:t>　　　</a:t>
          </a:r>
        </a:p>
      </xdr:txBody>
    </xdr:sp>
    <xdr:clientData/>
  </xdr:twoCellAnchor>
  <xdr:oneCellAnchor>
    <xdr:from>
      <xdr:col>13</xdr:col>
      <xdr:colOff>66675</xdr:colOff>
      <xdr:row>52</xdr:row>
      <xdr:rowOff>180975</xdr:rowOff>
    </xdr:from>
    <xdr:ext cx="845040" cy="201850"/>
    <xdr:sp macro="" textlink="">
      <xdr:nvSpPr>
        <xdr:cNvPr id="37" name="Text Box 136"/>
        <xdr:cNvSpPr txBox="1">
          <a:spLocks noChangeArrowheads="1"/>
        </xdr:cNvSpPr>
      </xdr:nvSpPr>
      <xdr:spPr bwMode="auto">
        <a:xfrm>
          <a:off x="8582025" y="9525000"/>
          <a:ext cx="845040" cy="201850"/>
        </a:xfrm>
        <a:prstGeom prst="rect">
          <a:avLst/>
        </a:prstGeom>
        <a:noFill/>
        <a:ln w="9525">
          <a:noFill/>
          <a:miter lim="800000"/>
          <a:headEnd/>
          <a:tailEnd/>
        </a:ln>
      </xdr:spPr>
      <xdr:txBody>
        <a:bodyPr wrap="none" lIns="27432" tIns="18288" rIns="0" bIns="0" anchor="t" upright="1">
          <a:spAutoFit/>
        </a:bodyPr>
        <a:lstStyle/>
        <a:p>
          <a:pPr algn="l" rtl="0">
            <a:defRPr sz="1000"/>
          </a:pPr>
          <a:r>
            <a:rPr lang="en-US" altLang="ja-JP" sz="1100" b="1" i="0" strike="noStrike">
              <a:solidFill>
                <a:srgbClr val="000000"/>
              </a:solidFill>
              <a:latin typeface="ＭＳ Ｐゴシック"/>
              <a:ea typeface="ＭＳ Ｐゴシック"/>
            </a:rPr>
            <a:t>LR3</a:t>
          </a:r>
          <a:r>
            <a:rPr lang="ja-JP" altLang="en-US" sz="1100" b="1" i="0" strike="noStrike">
              <a:solidFill>
                <a:srgbClr val="000000"/>
              </a:solidFill>
              <a:latin typeface="ＭＳ Ｐゴシック"/>
              <a:ea typeface="ＭＳ Ｐゴシック"/>
            </a:rPr>
            <a:t>のスコア</a:t>
          </a:r>
          <a:r>
            <a:rPr lang="en-US" altLang="ja-JP" sz="1100" b="1" i="0" strike="noStrike">
              <a:solidFill>
                <a:srgbClr val="000000"/>
              </a:solidFill>
              <a:latin typeface="ＭＳ Ｐゴシック"/>
              <a:ea typeface="ＭＳ Ｐゴシック"/>
            </a:rPr>
            <a:t>=</a:t>
          </a:r>
        </a:p>
      </xdr:txBody>
    </xdr:sp>
    <xdr:clientData/>
  </xdr:oneCellAnchor>
  <xdr:oneCellAnchor>
    <xdr:from>
      <xdr:col>8</xdr:col>
      <xdr:colOff>495300</xdr:colOff>
      <xdr:row>52</xdr:row>
      <xdr:rowOff>180975</xdr:rowOff>
    </xdr:from>
    <xdr:ext cx="845040" cy="201850"/>
    <xdr:sp macro="" textlink="">
      <xdr:nvSpPr>
        <xdr:cNvPr id="38" name="Text Box 137"/>
        <xdr:cNvSpPr txBox="1">
          <a:spLocks noChangeArrowheads="1"/>
        </xdr:cNvSpPr>
      </xdr:nvSpPr>
      <xdr:spPr bwMode="auto">
        <a:xfrm>
          <a:off x="4857750" y="9525000"/>
          <a:ext cx="845040" cy="201850"/>
        </a:xfrm>
        <a:prstGeom prst="rect">
          <a:avLst/>
        </a:prstGeom>
        <a:noFill/>
        <a:ln w="9525">
          <a:noFill/>
          <a:miter lim="800000"/>
          <a:headEnd/>
          <a:tailEnd/>
        </a:ln>
      </xdr:spPr>
      <xdr:txBody>
        <a:bodyPr wrap="none" lIns="27432" tIns="18288" rIns="0" bIns="0" anchor="t" upright="1">
          <a:spAutoFit/>
        </a:bodyPr>
        <a:lstStyle/>
        <a:p>
          <a:pPr algn="l" rtl="0">
            <a:defRPr sz="1000"/>
          </a:pPr>
          <a:r>
            <a:rPr lang="en-US" altLang="ja-JP" sz="1100" b="1" i="0" strike="noStrike">
              <a:solidFill>
                <a:srgbClr val="000000"/>
              </a:solidFill>
              <a:latin typeface="ＭＳ Ｐゴシック"/>
              <a:ea typeface="ＭＳ Ｐゴシック"/>
            </a:rPr>
            <a:t>LR2</a:t>
          </a:r>
          <a:r>
            <a:rPr lang="ja-JP" altLang="en-US" sz="1100" b="1" i="0" strike="noStrike">
              <a:solidFill>
                <a:srgbClr val="000000"/>
              </a:solidFill>
              <a:latin typeface="ＭＳ Ｐゴシック"/>
              <a:ea typeface="ＭＳ Ｐゴシック"/>
            </a:rPr>
            <a:t>のスコア</a:t>
          </a:r>
          <a:r>
            <a:rPr lang="en-US" altLang="ja-JP" sz="1100" b="1" i="0" strike="noStrike">
              <a:solidFill>
                <a:srgbClr val="000000"/>
              </a:solidFill>
              <a:latin typeface="ＭＳ Ｐゴシック"/>
              <a:ea typeface="ＭＳ Ｐゴシック"/>
            </a:rPr>
            <a:t>=</a:t>
          </a:r>
        </a:p>
      </xdr:txBody>
    </xdr:sp>
    <xdr:clientData/>
  </xdr:oneCellAnchor>
  <xdr:oneCellAnchor>
    <xdr:from>
      <xdr:col>4</xdr:col>
      <xdr:colOff>266700</xdr:colOff>
      <xdr:row>52</xdr:row>
      <xdr:rowOff>180975</xdr:rowOff>
    </xdr:from>
    <xdr:ext cx="845040" cy="201850"/>
    <xdr:sp macro="" textlink="">
      <xdr:nvSpPr>
        <xdr:cNvPr id="39" name="Text Box 140"/>
        <xdr:cNvSpPr txBox="1">
          <a:spLocks noChangeArrowheads="1"/>
        </xdr:cNvSpPr>
      </xdr:nvSpPr>
      <xdr:spPr bwMode="auto">
        <a:xfrm>
          <a:off x="1914525" y="9525000"/>
          <a:ext cx="845040" cy="201850"/>
        </a:xfrm>
        <a:prstGeom prst="rect">
          <a:avLst/>
        </a:prstGeom>
        <a:noFill/>
        <a:ln w="9525">
          <a:noFill/>
          <a:miter lim="800000"/>
          <a:headEnd/>
          <a:tailEnd/>
        </a:ln>
      </xdr:spPr>
      <xdr:txBody>
        <a:bodyPr wrap="none" lIns="27432" tIns="18288" rIns="0" bIns="0" anchor="t" upright="1">
          <a:spAutoFit/>
        </a:bodyPr>
        <a:lstStyle/>
        <a:p>
          <a:pPr algn="l" rtl="0">
            <a:defRPr sz="1000"/>
          </a:pPr>
          <a:r>
            <a:rPr lang="en-US" altLang="ja-JP" sz="1100" b="1" i="0" strike="noStrike">
              <a:solidFill>
                <a:srgbClr val="000000"/>
              </a:solidFill>
              <a:latin typeface="ＭＳ Ｐゴシック"/>
              <a:ea typeface="ＭＳ Ｐゴシック"/>
            </a:rPr>
            <a:t>LR1</a:t>
          </a:r>
          <a:r>
            <a:rPr lang="ja-JP" altLang="en-US" sz="1100" b="1" i="0" strike="noStrike">
              <a:solidFill>
                <a:srgbClr val="000000"/>
              </a:solidFill>
              <a:latin typeface="ＭＳ Ｐゴシック"/>
              <a:ea typeface="ＭＳ Ｐゴシック"/>
            </a:rPr>
            <a:t>のスコア</a:t>
          </a:r>
          <a:r>
            <a:rPr lang="en-US" altLang="ja-JP" sz="1100" b="1" i="0" strike="noStrike">
              <a:solidFill>
                <a:srgbClr val="000000"/>
              </a:solidFill>
              <a:latin typeface="ＭＳ Ｐゴシック"/>
              <a:ea typeface="ＭＳ Ｐゴシック"/>
            </a:rPr>
            <a:t>=</a:t>
          </a:r>
        </a:p>
      </xdr:txBody>
    </xdr:sp>
    <xdr:clientData/>
  </xdr:oneCellAnchor>
  <xdr:twoCellAnchor editAs="oneCell">
    <xdr:from>
      <xdr:col>9</xdr:col>
      <xdr:colOff>876300</xdr:colOff>
      <xdr:row>60</xdr:row>
      <xdr:rowOff>114300</xdr:rowOff>
    </xdr:from>
    <xdr:to>
      <xdr:col>10</xdr:col>
      <xdr:colOff>657225</xdr:colOff>
      <xdr:row>61</xdr:row>
      <xdr:rowOff>190500</xdr:rowOff>
    </xdr:to>
    <xdr:sp macro="" textlink="">
      <xdr:nvSpPr>
        <xdr:cNvPr id="40" name="Text Box 145"/>
        <xdr:cNvSpPr txBox="1">
          <a:spLocks noChangeArrowheads="1"/>
        </xdr:cNvSpPr>
      </xdr:nvSpPr>
      <xdr:spPr bwMode="auto">
        <a:xfrm>
          <a:off x="5762625" y="11020425"/>
          <a:ext cx="704850" cy="276225"/>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800" b="0" i="0" strike="noStrike">
              <a:solidFill>
                <a:srgbClr val="000000"/>
              </a:solidFill>
              <a:latin typeface="ＭＳ Ｐゴシック"/>
              <a:ea typeface="ＭＳ Ｐゴシック"/>
            </a:rPr>
            <a:t>汚染物質</a:t>
          </a:r>
        </a:p>
        <a:p>
          <a:pPr algn="ctr" rtl="0">
            <a:lnSpc>
              <a:spcPts val="1000"/>
            </a:lnSpc>
            <a:defRPr sz="1000"/>
          </a:pPr>
          <a:r>
            <a:rPr lang="ja-JP" altLang="en-US" sz="800" b="0" i="0" strike="noStrike">
              <a:solidFill>
                <a:srgbClr val="000000"/>
              </a:solidFill>
              <a:latin typeface="ＭＳ Ｐゴシック"/>
              <a:ea typeface="ＭＳ Ｐゴシック"/>
            </a:rPr>
            <a:t>回避</a:t>
          </a:r>
          <a:r>
            <a:rPr lang="ja-JP" altLang="en-US" sz="900" b="0" i="0" strike="noStrike">
              <a:solidFill>
                <a:srgbClr val="000000"/>
              </a:solidFill>
              <a:latin typeface="ＭＳ Ｐゴシック"/>
              <a:ea typeface="ＭＳ Ｐゴシック"/>
            </a:rPr>
            <a:t>　　　</a:t>
          </a:r>
        </a:p>
      </xdr:txBody>
    </xdr:sp>
    <xdr:clientData/>
  </xdr:twoCellAnchor>
  <xdr:twoCellAnchor editAs="oneCell">
    <xdr:from>
      <xdr:col>2</xdr:col>
      <xdr:colOff>76200</xdr:colOff>
      <xdr:row>60</xdr:row>
      <xdr:rowOff>114300</xdr:rowOff>
    </xdr:from>
    <xdr:to>
      <xdr:col>2</xdr:col>
      <xdr:colOff>771525</xdr:colOff>
      <xdr:row>61</xdr:row>
      <xdr:rowOff>190500</xdr:rowOff>
    </xdr:to>
    <xdr:sp macro="" textlink="">
      <xdr:nvSpPr>
        <xdr:cNvPr id="41" name="Text Box 23"/>
        <xdr:cNvSpPr txBox="1">
          <a:spLocks noChangeArrowheads="1"/>
        </xdr:cNvSpPr>
      </xdr:nvSpPr>
      <xdr:spPr bwMode="auto">
        <a:xfrm>
          <a:off x="295275" y="11020425"/>
          <a:ext cx="69532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ctr"/>
        <a:lstStyle/>
        <a:p>
          <a:pPr algn="ctr" rtl="0">
            <a:defRPr sz="1000"/>
          </a:pPr>
          <a:r>
            <a:rPr lang="ja-JP" altLang="en-US" sz="825" b="0" i="0" u="none" strike="noStrike" baseline="0">
              <a:solidFill>
                <a:srgbClr val="000000"/>
              </a:solidFill>
              <a:latin typeface="ＭＳ Ｐゴシック"/>
              <a:ea typeface="ＭＳ Ｐゴシック"/>
            </a:rPr>
            <a:t>   建物外皮の        </a:t>
          </a:r>
        </a:p>
        <a:p>
          <a:pPr algn="ctr" rtl="0">
            <a:lnSpc>
              <a:spcPts val="1000"/>
            </a:lnSpc>
            <a:defRPr sz="1000"/>
          </a:pPr>
          <a:r>
            <a:rPr lang="ja-JP" altLang="en-US" sz="825" b="0" i="0" u="none" strike="noStrike" baseline="0">
              <a:solidFill>
                <a:srgbClr val="000000"/>
              </a:solidFill>
              <a:latin typeface="ＭＳ Ｐゴシック"/>
              <a:ea typeface="ＭＳ Ｐゴシック"/>
            </a:rPr>
            <a:t>   熱負荷</a:t>
          </a:r>
        </a:p>
      </xdr:txBody>
    </xdr:sp>
    <xdr:clientData/>
  </xdr:twoCellAnchor>
  <xdr:twoCellAnchor editAs="oneCell">
    <xdr:from>
      <xdr:col>2</xdr:col>
      <xdr:colOff>952500</xdr:colOff>
      <xdr:row>60</xdr:row>
      <xdr:rowOff>114300</xdr:rowOff>
    </xdr:from>
    <xdr:to>
      <xdr:col>4</xdr:col>
      <xdr:colOff>85725</xdr:colOff>
      <xdr:row>61</xdr:row>
      <xdr:rowOff>190500</xdr:rowOff>
    </xdr:to>
    <xdr:sp macro="" textlink="">
      <xdr:nvSpPr>
        <xdr:cNvPr id="42" name="Text Box 101"/>
        <xdr:cNvSpPr txBox="1">
          <a:spLocks noChangeArrowheads="1"/>
        </xdr:cNvSpPr>
      </xdr:nvSpPr>
      <xdr:spPr bwMode="auto">
        <a:xfrm>
          <a:off x="1171575" y="11020425"/>
          <a:ext cx="561975" cy="276225"/>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25" b="0" i="0" strike="noStrike">
              <a:solidFill>
                <a:srgbClr val="000000"/>
              </a:solidFill>
              <a:latin typeface="ＭＳ Ｐゴシック"/>
              <a:ea typeface="ＭＳ Ｐゴシック"/>
            </a:rPr>
            <a:t> 自然エネ     </a:t>
          </a:r>
        </a:p>
        <a:p>
          <a:pPr algn="ctr" rtl="0">
            <a:lnSpc>
              <a:spcPts val="1000"/>
            </a:lnSpc>
            <a:defRPr sz="1000"/>
          </a:pPr>
          <a:r>
            <a:rPr lang="ja-JP" altLang="en-US" sz="825" b="0" i="0" strike="noStrike">
              <a:solidFill>
                <a:srgbClr val="000000"/>
              </a:solidFill>
              <a:latin typeface="ＭＳ Ｐゴシック"/>
              <a:ea typeface="ＭＳ Ｐゴシック"/>
            </a:rPr>
            <a:t>  ルギー</a:t>
          </a:r>
        </a:p>
      </xdr:txBody>
    </xdr:sp>
    <xdr:clientData/>
  </xdr:twoCellAnchor>
  <xdr:twoCellAnchor editAs="oneCell">
    <xdr:from>
      <xdr:col>4</xdr:col>
      <xdr:colOff>219075</xdr:colOff>
      <xdr:row>60</xdr:row>
      <xdr:rowOff>114300</xdr:rowOff>
    </xdr:from>
    <xdr:to>
      <xdr:col>5</xdr:col>
      <xdr:colOff>142875</xdr:colOff>
      <xdr:row>61</xdr:row>
      <xdr:rowOff>180975</xdr:rowOff>
    </xdr:to>
    <xdr:sp macro="" textlink="">
      <xdr:nvSpPr>
        <xdr:cNvPr id="43" name="Text Box 102"/>
        <xdr:cNvSpPr txBox="1">
          <a:spLocks noChangeArrowheads="1"/>
        </xdr:cNvSpPr>
      </xdr:nvSpPr>
      <xdr:spPr bwMode="auto">
        <a:xfrm>
          <a:off x="1866900" y="11020425"/>
          <a:ext cx="666750" cy="26670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25" b="0" i="0" strike="noStrike">
              <a:solidFill>
                <a:srgbClr val="000000"/>
              </a:solidFill>
              <a:latin typeface="ＭＳ Ｐゴシック"/>
              <a:ea typeface="ＭＳ Ｐゴシック"/>
            </a:rPr>
            <a:t> 設備システ     </a:t>
          </a:r>
        </a:p>
        <a:p>
          <a:pPr algn="ctr" rtl="0">
            <a:lnSpc>
              <a:spcPts val="1000"/>
            </a:lnSpc>
            <a:defRPr sz="1000"/>
          </a:pPr>
          <a:r>
            <a:rPr lang="ja-JP" altLang="en-US" sz="825" b="0" i="0" strike="noStrike">
              <a:solidFill>
                <a:srgbClr val="000000"/>
              </a:solidFill>
              <a:latin typeface="ＭＳ Ｐゴシック"/>
              <a:ea typeface="ＭＳ Ｐゴシック"/>
            </a:rPr>
            <a:t> ム効率化</a:t>
          </a:r>
        </a:p>
      </xdr:txBody>
    </xdr:sp>
    <xdr:clientData/>
  </xdr:twoCellAnchor>
  <xdr:twoCellAnchor editAs="oneCell">
    <xdr:from>
      <xdr:col>5</xdr:col>
      <xdr:colOff>361950</xdr:colOff>
      <xdr:row>60</xdr:row>
      <xdr:rowOff>114300</xdr:rowOff>
    </xdr:from>
    <xdr:to>
      <xdr:col>6</xdr:col>
      <xdr:colOff>285750</xdr:colOff>
      <xdr:row>61</xdr:row>
      <xdr:rowOff>180975</xdr:rowOff>
    </xdr:to>
    <xdr:sp macro="" textlink="">
      <xdr:nvSpPr>
        <xdr:cNvPr id="44" name="Text Box 103"/>
        <xdr:cNvSpPr txBox="1">
          <a:spLocks noChangeArrowheads="1"/>
        </xdr:cNvSpPr>
      </xdr:nvSpPr>
      <xdr:spPr bwMode="auto">
        <a:xfrm>
          <a:off x="2752725" y="11020425"/>
          <a:ext cx="400050" cy="266700"/>
        </a:xfrm>
        <a:prstGeom prst="rect">
          <a:avLst/>
        </a:prstGeom>
        <a:noFill/>
        <a:ln w="9525">
          <a:noFill/>
          <a:miter lim="800000"/>
          <a:headEnd/>
          <a:tailEnd/>
        </a:ln>
      </xdr:spPr>
      <xdr:txBody>
        <a:bodyPr vertOverflow="clip" wrap="square" lIns="0" tIns="0" rIns="0" bIns="0" anchor="ctr" upright="1"/>
        <a:lstStyle/>
        <a:p>
          <a:pPr algn="ctr" rtl="0">
            <a:defRPr sz="1000"/>
          </a:pPr>
          <a:r>
            <a:rPr lang="ja-JP" altLang="en-US" sz="825" b="0" i="0" strike="noStrike">
              <a:solidFill>
                <a:srgbClr val="000000"/>
              </a:solidFill>
              <a:latin typeface="ＭＳ Ｐゴシック"/>
              <a:ea typeface="ＭＳ Ｐゴシック"/>
            </a:rPr>
            <a:t>効率的              </a:t>
          </a:r>
        </a:p>
        <a:p>
          <a:pPr algn="ctr" rtl="0">
            <a:lnSpc>
              <a:spcPts val="1000"/>
            </a:lnSpc>
            <a:defRPr sz="1000"/>
          </a:pPr>
          <a:r>
            <a:rPr lang="ja-JP" altLang="en-US" sz="825" b="0" i="0" strike="noStrike">
              <a:solidFill>
                <a:srgbClr val="000000"/>
              </a:solidFill>
              <a:latin typeface="ＭＳ Ｐゴシック"/>
              <a:ea typeface="ＭＳ Ｐゴシック"/>
            </a:rPr>
            <a:t>運用</a:t>
          </a:r>
        </a:p>
      </xdr:txBody>
    </xdr:sp>
    <xdr:clientData/>
  </xdr:twoCellAnchor>
  <xdr:twoCellAnchor editAs="oneCell">
    <xdr:from>
      <xdr:col>12</xdr:col>
      <xdr:colOff>714375</xdr:colOff>
      <xdr:row>60</xdr:row>
      <xdr:rowOff>104775</xdr:rowOff>
    </xdr:from>
    <xdr:to>
      <xdr:col>13</xdr:col>
      <xdr:colOff>523875</xdr:colOff>
      <xdr:row>61</xdr:row>
      <xdr:rowOff>180975</xdr:rowOff>
    </xdr:to>
    <xdr:sp macro="" textlink="">
      <xdr:nvSpPr>
        <xdr:cNvPr id="46" name="Text Box 149"/>
        <xdr:cNvSpPr txBox="1">
          <a:spLocks noChangeArrowheads="1"/>
        </xdr:cNvSpPr>
      </xdr:nvSpPr>
      <xdr:spPr bwMode="auto">
        <a:xfrm>
          <a:off x="8334375" y="11420475"/>
          <a:ext cx="704850" cy="276225"/>
        </a:xfrm>
        <a:prstGeom prst="rect">
          <a:avLst/>
        </a:prstGeom>
        <a:noFill/>
        <a:ln w="9525">
          <a:noFill/>
          <a:miter lim="800000"/>
          <a:headEnd/>
          <a:tailEnd/>
        </a:ln>
      </xdr:spPr>
      <xdr:txBody>
        <a:bodyPr vertOverflow="clip" wrap="square" lIns="0" tIns="0" rIns="0" bIns="0" anchor="t" upright="1"/>
        <a:lstStyle/>
        <a:p>
          <a:pPr algn="ctr" rtl="0">
            <a:defRPr sz="1000"/>
          </a:pPr>
          <a:r>
            <a:rPr lang="ja-JP" altLang="en-US" sz="800" b="0" i="0" strike="noStrike">
              <a:solidFill>
                <a:srgbClr val="000000"/>
              </a:solidFill>
              <a:latin typeface="ＭＳ Ｐゴシック"/>
              <a:ea typeface="ＭＳ Ｐゴシック"/>
            </a:rPr>
            <a:t>地域環境</a:t>
          </a:r>
        </a:p>
        <a:p>
          <a:pPr algn="ctr" rtl="0">
            <a:lnSpc>
              <a:spcPts val="1000"/>
            </a:lnSpc>
            <a:defRPr sz="1000"/>
          </a:pPr>
          <a:r>
            <a:rPr lang="ja-JP" altLang="en-US" sz="800" b="0" i="0" strike="noStrike">
              <a:solidFill>
                <a:srgbClr val="000000"/>
              </a:solidFill>
              <a:latin typeface="ＭＳ Ｐゴシック"/>
              <a:ea typeface="ＭＳ Ｐゴシック"/>
            </a:rPr>
            <a:t>への配慮</a:t>
          </a:r>
          <a:r>
            <a:rPr lang="ja-JP" altLang="en-US" sz="900" b="0" i="0" strike="noStrike">
              <a:solidFill>
                <a:srgbClr val="000000"/>
              </a:solidFill>
              <a:latin typeface="ＭＳ Ｐゴシック"/>
              <a:ea typeface="ＭＳ Ｐゴシック"/>
            </a:rPr>
            <a:t>　　　</a:t>
          </a:r>
        </a:p>
      </xdr:txBody>
    </xdr:sp>
    <xdr:clientData/>
  </xdr:twoCellAnchor>
  <xdr:twoCellAnchor>
    <xdr:from>
      <xdr:col>1</xdr:col>
      <xdr:colOff>0</xdr:colOff>
      <xdr:row>71</xdr:row>
      <xdr:rowOff>0</xdr:rowOff>
    </xdr:from>
    <xdr:to>
      <xdr:col>15</xdr:col>
      <xdr:colOff>9525</xdr:colOff>
      <xdr:row>97</xdr:row>
      <xdr:rowOff>76200</xdr:rowOff>
    </xdr:to>
    <xdr:sp macro="" textlink="">
      <xdr:nvSpPr>
        <xdr:cNvPr id="48" name="Text Box 141"/>
        <xdr:cNvSpPr txBox="1">
          <a:spLocks noChangeArrowheads="1"/>
        </xdr:cNvSpPr>
      </xdr:nvSpPr>
      <xdr:spPr bwMode="auto">
        <a:xfrm>
          <a:off x="57150" y="14335125"/>
          <a:ext cx="10001250" cy="8001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1" i="0" u="none" strike="noStrike" baseline="0">
              <a:solidFill>
                <a:srgbClr val="000000"/>
              </a:solidFill>
              <a:latin typeface="ＭＳ Ｐゴシック"/>
              <a:ea typeface="ＭＳ Ｐゴシック"/>
            </a:rPr>
            <a:t>■CASBEE: Comprehensive Assessment System for Built Environment Efficiency</a:t>
          </a:r>
          <a:r>
            <a:rPr lang="ja-JP" altLang="en-US" sz="900" b="0" i="0" u="none" strike="noStrike" baseline="0">
              <a:solidFill>
                <a:srgbClr val="000000"/>
              </a:solidFill>
              <a:latin typeface="ＭＳ Ｐゴシック"/>
              <a:ea typeface="ＭＳ Ｐゴシック"/>
            </a:rPr>
            <a:t> （建築環境総合性能評価システム）</a:t>
          </a:r>
        </a:p>
        <a:p>
          <a:pPr algn="l" rtl="0">
            <a:defRPr sz="1000"/>
          </a:pPr>
          <a:r>
            <a:rPr lang="ja-JP" altLang="en-US" sz="900" b="0" i="0" u="none" strike="noStrike" baseline="0">
              <a:solidFill>
                <a:srgbClr val="000000"/>
              </a:solidFill>
              <a:latin typeface="ＭＳ Ｐゴシック"/>
              <a:ea typeface="ＭＳ Ｐゴシック"/>
            </a:rPr>
            <a:t>■</a:t>
          </a:r>
          <a:r>
            <a:rPr lang="ja-JP" altLang="en-US" sz="900" b="1" i="0" u="none" strike="noStrike" baseline="0">
              <a:solidFill>
                <a:srgbClr val="000000"/>
              </a:solidFill>
              <a:latin typeface="ＭＳ Ｐゴシック"/>
              <a:ea typeface="ＭＳ Ｐゴシック"/>
            </a:rPr>
            <a:t>Q: Quality</a:t>
          </a:r>
          <a:r>
            <a:rPr lang="ja-JP" altLang="en-US" sz="900" b="0" i="0" u="none" strike="noStrike" baseline="0">
              <a:solidFill>
                <a:srgbClr val="000000"/>
              </a:solidFill>
              <a:latin typeface="ＭＳ Ｐゴシック"/>
              <a:ea typeface="ＭＳ Ｐゴシック"/>
            </a:rPr>
            <a:t> （建築物の環境品質）、</a:t>
          </a:r>
          <a:r>
            <a:rPr lang="ja-JP" altLang="en-US" sz="900" b="1" i="0" u="none" strike="noStrike" baseline="0">
              <a:solidFill>
                <a:srgbClr val="000000"/>
              </a:solidFill>
              <a:latin typeface="ＭＳ Ｐゴシック"/>
              <a:ea typeface="ＭＳ Ｐゴシック"/>
            </a:rPr>
            <a:t>L: Load </a:t>
          </a:r>
          <a:r>
            <a:rPr lang="ja-JP" altLang="en-US" sz="900" b="0" i="0" u="none" strike="noStrike" baseline="0">
              <a:solidFill>
                <a:srgbClr val="000000"/>
              </a:solidFill>
              <a:latin typeface="ＭＳ Ｐゴシック"/>
              <a:ea typeface="ＭＳ Ｐゴシック"/>
            </a:rPr>
            <a:t>（建築物の環境負荷）、</a:t>
          </a:r>
          <a:r>
            <a:rPr lang="ja-JP" altLang="en-US" sz="900" b="1" i="0" u="none" strike="noStrike" baseline="0">
              <a:solidFill>
                <a:srgbClr val="000000"/>
              </a:solidFill>
              <a:latin typeface="ＭＳ Ｐゴシック"/>
              <a:ea typeface="ＭＳ Ｐゴシック"/>
            </a:rPr>
            <a:t>LR: Load Reduction </a:t>
          </a:r>
          <a:r>
            <a:rPr lang="ja-JP" altLang="en-US" sz="900" b="0" i="0" u="none" strike="noStrike" baseline="0">
              <a:solidFill>
                <a:srgbClr val="000000"/>
              </a:solidFill>
              <a:latin typeface="ＭＳ Ｐゴシック"/>
              <a:ea typeface="ＭＳ Ｐゴシック"/>
            </a:rPr>
            <a:t>（建築物の環境負荷低減性）、</a:t>
          </a:r>
          <a:r>
            <a:rPr lang="ja-JP" altLang="en-US" sz="900" b="1" i="0" u="none" strike="noStrike" baseline="0">
              <a:solidFill>
                <a:srgbClr val="000000"/>
              </a:solidFill>
              <a:latin typeface="ＭＳ Ｐゴシック"/>
              <a:ea typeface="ＭＳ Ｐゴシック"/>
            </a:rPr>
            <a:t>BEE: Built Environment Efficiency </a:t>
          </a:r>
          <a:r>
            <a:rPr lang="ja-JP" altLang="en-US" sz="900" b="0" i="0" u="none" strike="noStrike" baseline="0">
              <a:solidFill>
                <a:srgbClr val="000000"/>
              </a:solidFill>
              <a:latin typeface="ＭＳ Ｐゴシック"/>
              <a:ea typeface="ＭＳ Ｐゴシック"/>
            </a:rPr>
            <a:t>（建築物の環境効率）</a:t>
          </a:r>
        </a:p>
        <a:p>
          <a:pPr algn="l" rtl="0">
            <a:lnSpc>
              <a:spcPts val="1100"/>
            </a:lnSpc>
            <a:defRPr sz="1000"/>
          </a:pPr>
          <a:r>
            <a:rPr lang="ja-JP" altLang="en-US" sz="900" b="0" i="0" u="none" strike="noStrike" baseline="0">
              <a:solidFill>
                <a:srgbClr val="000000"/>
              </a:solidFill>
              <a:latin typeface="ＭＳ Ｐゴシック"/>
              <a:ea typeface="ＭＳ Ｐゴシック"/>
            </a:rPr>
            <a:t>■「ライフサイクルCO</a:t>
          </a:r>
          <a:r>
            <a:rPr lang="ja-JP" altLang="en-US" sz="900" b="0" i="0" u="none" strike="noStrike" baseline="-25000">
              <a:solidFill>
                <a:srgbClr val="000000"/>
              </a:solidFill>
              <a:latin typeface="ＭＳ Ｐゴシック"/>
              <a:ea typeface="ＭＳ Ｐゴシック"/>
            </a:rPr>
            <a:t>2</a:t>
          </a:r>
          <a:r>
            <a:rPr lang="ja-JP" altLang="en-US" sz="900" b="0" i="0" u="none" strike="noStrike" baseline="0">
              <a:solidFill>
                <a:srgbClr val="000000"/>
              </a:solidFill>
              <a:latin typeface="ＭＳ Ｐゴシック"/>
              <a:ea typeface="ＭＳ Ｐゴシック"/>
            </a:rPr>
            <a:t>」とは、建築物の部材生産・建設から運用、改修、解体廃棄に至る一生の間の二酸化炭素排出量を、建築物の寿命年数で除した年間二酸化炭素排出量のこと</a:t>
          </a:r>
        </a:p>
        <a:p>
          <a:pPr algn="l" rtl="0">
            <a:defRPr sz="1000"/>
          </a:pPr>
          <a:r>
            <a:rPr lang="ja-JP" altLang="en-US" sz="900" b="0" i="0" u="none" strike="noStrike" baseline="0">
              <a:solidFill>
                <a:srgbClr val="000000"/>
              </a:solidFill>
              <a:latin typeface="ＭＳ Ｐゴシック"/>
              <a:ea typeface="ＭＳ Ｐゴシック"/>
            </a:rPr>
            <a:t>■評価対象のライフサイクルCO</a:t>
          </a:r>
          <a:r>
            <a:rPr lang="ja-JP" altLang="en-US" sz="600" b="0" i="0" u="none" strike="noStrike" baseline="0">
              <a:solidFill>
                <a:srgbClr val="000000"/>
              </a:solidFill>
              <a:latin typeface="ＭＳ Ｐゴシック"/>
              <a:ea typeface="ＭＳ Ｐゴシック"/>
            </a:rPr>
            <a:t>2</a:t>
          </a:r>
          <a:r>
            <a:rPr lang="ja-JP" altLang="en-US" sz="900" b="0" i="0" u="none" strike="noStrike" baseline="0">
              <a:solidFill>
                <a:srgbClr val="000000"/>
              </a:solidFill>
              <a:latin typeface="ＭＳ Ｐゴシック"/>
              <a:ea typeface="ＭＳ Ｐゴシック"/>
            </a:rPr>
            <a:t>排出量は、Q2、LR1、LR2中の建築物の寿命、省エネルギー、省資源などの項目の評価結果から自動的に算出される</a:t>
          </a:r>
        </a:p>
        <a:p>
          <a:pPr algn="l" rtl="0">
            <a:defRPr sz="1000"/>
          </a:pPr>
          <a:r>
            <a:rPr lang="ja-JP" altLang="en-US" sz="900" b="0" i="0" u="none" strike="noStrike" baseline="0">
              <a:solidFill>
                <a:srgbClr val="000000"/>
              </a:solidFill>
              <a:latin typeface="ＭＳ Ｐゴシック"/>
              <a:ea typeface="ＭＳ Ｐゴシック"/>
            </a:rPr>
            <a:t>■LCCO</a:t>
          </a:r>
          <a:r>
            <a:rPr lang="ja-JP" altLang="en-US" sz="600" b="0" i="0" u="none" strike="noStrike" baseline="0">
              <a:solidFill>
                <a:srgbClr val="000000"/>
              </a:solidFill>
              <a:latin typeface="ＭＳ Ｐゴシック"/>
              <a:ea typeface="ＭＳ Ｐゴシック"/>
            </a:rPr>
            <a:t>2</a:t>
          </a:r>
          <a:r>
            <a:rPr lang="ja-JP" altLang="en-US" sz="900" b="0" i="0" u="none" strike="noStrike" baseline="0">
              <a:solidFill>
                <a:srgbClr val="000000"/>
              </a:solidFill>
              <a:latin typeface="ＭＳ Ｐゴシック"/>
              <a:ea typeface="ＭＳ Ｐゴシック"/>
            </a:rPr>
            <a:t>の算定条件等については、「LCCO</a:t>
          </a:r>
          <a:r>
            <a:rPr lang="ja-JP" altLang="en-US" sz="600" b="0" i="0" u="none" strike="noStrike" baseline="0">
              <a:solidFill>
                <a:srgbClr val="000000"/>
              </a:solidFill>
              <a:latin typeface="ＭＳ Ｐゴシック"/>
              <a:ea typeface="ＭＳ Ｐゴシック"/>
            </a:rPr>
            <a:t>2</a:t>
          </a:r>
          <a:r>
            <a:rPr lang="ja-JP" altLang="en-US" sz="900" b="0" i="0" u="none" strike="noStrike" baseline="0">
              <a:solidFill>
                <a:srgbClr val="000000"/>
              </a:solidFill>
              <a:latin typeface="ＭＳ Ｐゴシック"/>
              <a:ea typeface="ＭＳ Ｐゴシック"/>
            </a:rPr>
            <a:t>算定条件シート」を参照されたい</a:t>
          </a:r>
        </a:p>
      </xdr:txBody>
    </xdr:sp>
    <xdr:clientData/>
  </xdr:twoCellAnchor>
  <xdr:twoCellAnchor editAs="oneCell">
    <xdr:from>
      <xdr:col>1</xdr:col>
      <xdr:colOff>19050</xdr:colOff>
      <xdr:row>1</xdr:row>
      <xdr:rowOff>95250</xdr:rowOff>
    </xdr:from>
    <xdr:to>
      <xdr:col>11</xdr:col>
      <xdr:colOff>630658</xdr:colOff>
      <xdr:row>3</xdr:row>
      <xdr:rowOff>219075</xdr:rowOff>
    </xdr:to>
    <xdr:pic>
      <xdr:nvPicPr>
        <xdr:cNvPr id="50" name="図 49"/>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76200" y="171450"/>
          <a:ext cx="7269583" cy="600075"/>
        </a:xfrm>
        <a:prstGeom prst="rect">
          <a:avLst/>
        </a:prstGeom>
      </xdr:spPr>
    </xdr:pic>
    <xdr:clientData/>
  </xdr:twoCellAnchor>
  <xdr:twoCellAnchor>
    <xdr:from>
      <xdr:col>2</xdr:col>
      <xdr:colOff>628650</xdr:colOff>
      <xdr:row>26</xdr:row>
      <xdr:rowOff>9525</xdr:rowOff>
    </xdr:from>
    <xdr:to>
      <xdr:col>7</xdr:col>
      <xdr:colOff>723900</xdr:colOff>
      <xdr:row>27</xdr:row>
      <xdr:rowOff>38100</xdr:rowOff>
    </xdr:to>
    <xdr:sp macro="" textlink="">
      <xdr:nvSpPr>
        <xdr:cNvPr id="53" name="Text Box 129"/>
        <xdr:cNvSpPr txBox="1">
          <a:spLocks noChangeArrowheads="1"/>
        </xdr:cNvSpPr>
      </xdr:nvSpPr>
      <xdr:spPr bwMode="auto">
        <a:xfrm>
          <a:off x="847725" y="4772025"/>
          <a:ext cx="3238500" cy="219075"/>
        </a:xfrm>
        <a:prstGeom prst="rect">
          <a:avLst/>
        </a:prstGeom>
        <a:noFill/>
        <a:ln w="9525">
          <a:noFill/>
          <a:miter lim="800000"/>
          <a:headEnd/>
          <a:tailEnd/>
        </a:ln>
      </xdr:spPr>
      <xdr:txBody>
        <a:bodyPr vertOverflow="clip" wrap="square" lIns="27432" tIns="18288" rIns="0" bIns="0" anchor="t" upright="1"/>
        <a:lstStyle/>
        <a:p>
          <a:pPr algn="l" rtl="1">
            <a:defRPr sz="1000"/>
          </a:pPr>
          <a:r>
            <a:rPr lang="en-US" altLang="ja-JP" sz="950" b="0" i="0" strike="noStrike">
              <a:solidFill>
                <a:srgbClr val="000000"/>
              </a:solidFill>
              <a:latin typeface="ＭＳ Ｐゴシック"/>
              <a:ea typeface="ＭＳ Ｐゴシック"/>
            </a:rPr>
            <a:t>S: </a:t>
          </a:r>
          <a:r>
            <a:rPr lang="en-US" altLang="ja-JP" sz="950" b="0" i="0" strike="noStrike">
              <a:solidFill>
                <a:srgbClr val="333333"/>
              </a:solidFill>
              <a:latin typeface="ＭＳ Ｐゴシック"/>
              <a:ea typeface="ＭＳ Ｐゴシック"/>
            </a:rPr>
            <a:t>★★★★★  </a:t>
          </a:r>
          <a:r>
            <a:rPr lang="en-US" altLang="ja-JP" sz="950" b="0" i="0" strike="noStrike">
              <a:solidFill>
                <a:srgbClr val="000000"/>
              </a:solidFill>
              <a:latin typeface="ＭＳ Ｐゴシック"/>
              <a:ea typeface="ＭＳ Ｐゴシック"/>
            </a:rPr>
            <a:t>A: </a:t>
          </a:r>
          <a:r>
            <a:rPr lang="en-US" altLang="ja-JP" sz="950" b="0" i="0" strike="noStrike">
              <a:solidFill>
                <a:srgbClr val="333333"/>
              </a:solidFill>
              <a:latin typeface="ＭＳ Ｐゴシック"/>
              <a:ea typeface="ＭＳ Ｐゴシック"/>
            </a:rPr>
            <a:t>★★★★  </a:t>
          </a:r>
          <a:r>
            <a:rPr lang="en-US" altLang="ja-JP" sz="950" b="0" i="0" strike="noStrike">
              <a:solidFill>
                <a:srgbClr val="000000"/>
              </a:solidFill>
              <a:latin typeface="ＭＳ Ｐゴシック"/>
              <a:ea typeface="ＭＳ Ｐゴシック"/>
            </a:rPr>
            <a:t>B</a:t>
          </a:r>
          <a:r>
            <a:rPr lang="en-US" altLang="ja-JP" sz="950" b="0" i="0" strike="noStrike" baseline="30000">
              <a:solidFill>
                <a:srgbClr val="000000"/>
              </a:solidFill>
              <a:latin typeface="ＭＳ Ｐゴシック"/>
              <a:ea typeface="ＭＳ Ｐゴシック"/>
            </a:rPr>
            <a:t>+</a:t>
          </a:r>
          <a:r>
            <a:rPr lang="en-US" altLang="ja-JP" sz="950" b="0" i="0" strike="noStrike">
              <a:solidFill>
                <a:srgbClr val="000000"/>
              </a:solidFill>
              <a:latin typeface="ＭＳ Ｐゴシック"/>
              <a:ea typeface="ＭＳ Ｐゴシック"/>
            </a:rPr>
            <a:t>: </a:t>
          </a:r>
          <a:r>
            <a:rPr lang="en-US" altLang="ja-JP" sz="950" b="0" i="0" strike="noStrike">
              <a:solidFill>
                <a:srgbClr val="333333"/>
              </a:solidFill>
              <a:latin typeface="ＭＳ Ｐゴシック"/>
              <a:ea typeface="ＭＳ Ｐゴシック"/>
            </a:rPr>
            <a:t>★★★  </a:t>
          </a:r>
          <a:r>
            <a:rPr lang="en-US" altLang="ja-JP" sz="950" b="0" i="0" strike="noStrike">
              <a:solidFill>
                <a:srgbClr val="000000"/>
              </a:solidFill>
              <a:latin typeface="ＭＳ Ｐゴシック"/>
              <a:ea typeface="ＭＳ Ｐゴシック"/>
            </a:rPr>
            <a:t>B</a:t>
          </a:r>
          <a:r>
            <a:rPr lang="en-US" altLang="ja-JP" sz="950" b="0" i="0" strike="noStrike" baseline="30000">
              <a:solidFill>
                <a:srgbClr val="000000"/>
              </a:solidFill>
              <a:latin typeface="ＭＳ Ｐゴシック"/>
              <a:ea typeface="ＭＳ Ｐゴシック"/>
            </a:rPr>
            <a:t>-</a:t>
          </a:r>
          <a:r>
            <a:rPr lang="en-US" altLang="ja-JP" sz="950" b="0" i="0" strike="noStrike">
              <a:solidFill>
                <a:srgbClr val="000000"/>
              </a:solidFill>
              <a:latin typeface="ＭＳ Ｐゴシック"/>
              <a:ea typeface="ＭＳ Ｐゴシック"/>
            </a:rPr>
            <a:t>: </a:t>
          </a:r>
          <a:r>
            <a:rPr lang="en-US" altLang="ja-JP" sz="950" b="0" i="0" strike="noStrike">
              <a:solidFill>
                <a:srgbClr val="333333"/>
              </a:solidFill>
              <a:latin typeface="ＭＳ Ｐゴシック"/>
              <a:ea typeface="ＭＳ Ｐゴシック"/>
            </a:rPr>
            <a:t>★★  </a:t>
          </a:r>
          <a:r>
            <a:rPr lang="en-US" altLang="ja-JP" sz="950" b="0" i="0" strike="noStrike">
              <a:solidFill>
                <a:srgbClr val="000000"/>
              </a:solidFill>
              <a:latin typeface="ＭＳ Ｐゴシック"/>
              <a:ea typeface="ＭＳ Ｐゴシック"/>
            </a:rPr>
            <a:t>C: </a:t>
          </a:r>
          <a:r>
            <a:rPr lang="en-US" altLang="ja-JP" sz="950" b="0" i="0" strike="noStrike">
              <a:solidFill>
                <a:srgbClr val="333333"/>
              </a:solidFill>
              <a:latin typeface="ＭＳ Ｐゴシック"/>
              <a:ea typeface="ＭＳ Ｐゴシック"/>
            </a:rPr>
            <a: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38</xdr:col>
      <xdr:colOff>66676</xdr:colOff>
      <xdr:row>128</xdr:row>
      <xdr:rowOff>47625</xdr:rowOff>
    </xdr:from>
    <xdr:to>
      <xdr:col>50</xdr:col>
      <xdr:colOff>466726</xdr:colOff>
      <xdr:row>138</xdr:row>
      <xdr:rowOff>95250</xdr:rowOff>
    </xdr:to>
    <xdr:sp macro="" textlink="">
      <xdr:nvSpPr>
        <xdr:cNvPr id="3" name="テキスト ボックス 2"/>
        <xdr:cNvSpPr txBox="1"/>
      </xdr:nvSpPr>
      <xdr:spPr>
        <a:xfrm>
          <a:off x="23860126" y="16954500"/>
          <a:ext cx="7143750" cy="400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b="1">
              <a:solidFill>
                <a:srgbClr val="FF0000"/>
              </a:solidFill>
            </a:rPr>
            <a:t>LR1</a:t>
          </a:r>
          <a:r>
            <a:rPr kumimoji="1" lang="ja-JP" altLang="en-US" sz="1050" b="1">
              <a:solidFill>
                <a:srgbClr val="FF0000"/>
              </a:solidFill>
            </a:rPr>
            <a:t>「１．建物外皮の熱負荷抑制」「３．設備システムの高効率化」は、</a:t>
          </a:r>
          <a:r>
            <a:rPr kumimoji="1" lang="en-US" altLang="ja-JP" sz="1050" b="1">
              <a:solidFill>
                <a:srgbClr val="FF0000"/>
              </a:solidFill>
            </a:rPr>
            <a:t>CASBEE-</a:t>
          </a:r>
          <a:r>
            <a:rPr kumimoji="1" lang="ja-JP" altLang="en-US" sz="1050" b="1">
              <a:solidFill>
                <a:srgbClr val="FF0000"/>
              </a:solidFill>
            </a:rPr>
            <a:t>建築（新築）評価ソフト「計画書シート」で評価します。</a:t>
          </a:r>
          <a:endParaRPr kumimoji="1" lang="en-US" altLang="ja-JP" sz="1050" b="1">
            <a:solidFill>
              <a:srgbClr val="FF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314325</xdr:colOff>
      <xdr:row>0</xdr:row>
      <xdr:rowOff>104775</xdr:rowOff>
    </xdr:from>
    <xdr:to>
      <xdr:col>17</xdr:col>
      <xdr:colOff>657225</xdr:colOff>
      <xdr:row>35</xdr:row>
      <xdr:rowOff>161925</xdr:rowOff>
    </xdr:to>
    <xdr:sp macro="" textlink="">
      <xdr:nvSpPr>
        <xdr:cNvPr id="4098" name="Text Box 2"/>
        <xdr:cNvSpPr txBox="1">
          <a:spLocks noChangeArrowheads="1"/>
        </xdr:cNvSpPr>
      </xdr:nvSpPr>
      <xdr:spPr bwMode="auto">
        <a:xfrm>
          <a:off x="4400550" y="104775"/>
          <a:ext cx="7010400" cy="6124575"/>
        </a:xfrm>
        <a:prstGeom prst="rect">
          <a:avLst/>
        </a:prstGeom>
        <a:noFill/>
        <a:ln w="12700">
          <a:solidFill>
            <a:srgbClr val="000000"/>
          </a:solidFill>
          <a:miter lim="800000"/>
          <a:headEnd/>
          <a:tailEnd/>
        </a:ln>
      </xdr:spPr>
      <xdr:txBody>
        <a:bodyPr vertOverflow="clip" wrap="square" lIns="180000" tIns="180000" rIns="180000" bIns="18000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　　</a:t>
          </a:r>
        </a:p>
        <a:p>
          <a:pPr algn="l" rtl="0">
            <a:lnSpc>
              <a:spcPts val="1300"/>
            </a:lnSpc>
            <a:defRPr sz="1000"/>
          </a:pPr>
          <a:r>
            <a:rPr lang="ja-JP" altLang="en-US" sz="1100" b="0" i="0" u="none" strike="noStrike" baseline="0">
              <a:solidFill>
                <a:srgbClr val="FF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建築環境総合性能評価システム 　　CASBEE</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建築</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新築</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　複数用途建物用スコアシート</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Microsoft Excel 20</a:t>
          </a:r>
          <a:r>
            <a:rPr lang="en-US" altLang="ja-JP" sz="1100" b="0" i="0" u="none" strike="noStrike" baseline="0">
              <a:solidFill>
                <a:srgbClr val="000000"/>
              </a:solidFill>
              <a:latin typeface="ＭＳ Ｐゴシック"/>
              <a:ea typeface="ＭＳ Ｐゴシック"/>
            </a:rPr>
            <a:t>13</a:t>
          </a:r>
          <a:r>
            <a:rPr lang="ja-JP" altLang="en-US" sz="1100" b="0" i="0" u="none" strike="noStrike" baseline="0">
              <a:solidFill>
                <a:srgbClr val="000000"/>
              </a:solidFill>
              <a:latin typeface="ＭＳ Ｐゴシック"/>
              <a:ea typeface="ＭＳ Ｐゴシック"/>
            </a:rPr>
            <a:t>版</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co</a:t>
          </a:r>
          <a:r>
            <a:rPr lang="ja-JP" altLang="en-US" sz="1100" b="0" i="0" u="none" strike="noStrike" baseline="0">
              <a:solidFill>
                <a:srgbClr val="000000"/>
              </a:solidFill>
              <a:latin typeface="ＭＳ Ｐゴシック"/>
              <a:ea typeface="ＭＳ Ｐゴシック"/>
            </a:rPr>
            <a:t>CASBEE</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BD</a:t>
          </a:r>
          <a:r>
            <a:rPr lang="en-US" altLang="ja-JP" sz="1100" b="0" i="0" u="none" strike="noStrike" baseline="0">
              <a:solidFill>
                <a:srgbClr val="000000"/>
              </a:solidFill>
              <a:latin typeface="ＭＳ Ｐゴシック"/>
              <a:ea typeface="ＭＳ Ｐゴシック"/>
            </a:rPr>
            <a:t>_</a:t>
          </a:r>
          <a:r>
            <a:rPr lang="ja-JP" altLang="en-US" sz="1100" b="0" i="0" u="none" strike="noStrike" baseline="0">
              <a:solidFill>
                <a:srgbClr val="000000"/>
              </a:solidFill>
              <a:latin typeface="ＭＳ Ｐゴシック"/>
              <a:ea typeface="ＭＳ Ｐゴシック"/>
            </a:rPr>
            <a:t>NC_201</a:t>
          </a:r>
          <a:r>
            <a:rPr lang="en-US" altLang="ja-JP" sz="1100" b="0" i="0" u="none" strike="noStrike" baseline="0">
              <a:solidFill>
                <a:srgbClr val="000000"/>
              </a:solidFill>
              <a:latin typeface="ＭＳ Ｐゴシック"/>
              <a:ea typeface="ＭＳ Ｐゴシック"/>
            </a:rPr>
            <a:t>6</a:t>
          </a:r>
          <a:r>
            <a:rPr lang="ja-JP" altLang="en-US" sz="1100" b="0" i="0" u="none" strike="noStrike" baseline="0">
              <a:solidFill>
                <a:srgbClr val="000000"/>
              </a:solidFill>
              <a:latin typeface="ＭＳ Ｐゴシック"/>
              <a:ea typeface="ＭＳ Ｐゴシック"/>
            </a:rPr>
            <a:t>(v</a:t>
          </a:r>
          <a:r>
            <a:rPr lang="en-US" altLang="ja-JP" sz="1100" b="0" i="0" u="none" strike="noStrike" baseline="0">
              <a:solidFill>
                <a:srgbClr val="000000"/>
              </a:solidFill>
              <a:latin typeface="ＭＳ Ｐゴシック"/>
              <a:ea typeface="ＭＳ Ｐゴシック"/>
            </a:rPr>
            <a:t>1.0</a:t>
          </a:r>
          <a:r>
            <a:rPr lang="ja-JP" altLang="en-US" sz="1100" b="0" i="0" u="none" strike="noStrike" baseline="0">
              <a:solidFill>
                <a:srgbClr val="000000"/>
              </a:solidFill>
              <a:latin typeface="ＭＳ Ｐゴシック"/>
              <a:ea typeface="ＭＳ Ｐゴシック"/>
            </a:rPr>
            <a:t>)</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201</a:t>
          </a:r>
          <a:r>
            <a:rPr lang="en-US" altLang="ja-JP" sz="1100" b="0" i="0" u="none" strike="noStrike" baseline="0">
              <a:solidFill>
                <a:srgbClr val="000000"/>
              </a:solidFill>
              <a:latin typeface="ＭＳ Ｐゴシック"/>
              <a:ea typeface="ＭＳ Ｐゴシック"/>
            </a:rPr>
            <a:t>6</a:t>
          </a:r>
          <a:r>
            <a:rPr lang="ja-JP" altLang="en-US" sz="1100" b="0" i="0" u="none" strike="noStrike" baseline="0">
              <a:solidFill>
                <a:srgbClr val="000000"/>
              </a:solidFill>
              <a:latin typeface="ＭＳ Ｐゴシック"/>
              <a:ea typeface="ＭＳ Ｐゴシック"/>
            </a:rPr>
            <a:t>年 </a:t>
          </a:r>
          <a:r>
            <a:rPr lang="en-US" altLang="ja-JP" sz="1100" b="0" i="0" u="none" strike="noStrike" baseline="0">
              <a:solidFill>
                <a:srgbClr val="000000"/>
              </a:solidFill>
              <a:latin typeface="ＭＳ Ｐゴシック"/>
              <a:ea typeface="ＭＳ Ｐゴシック"/>
            </a:rPr>
            <a:t>7</a:t>
          </a:r>
          <a:r>
            <a:rPr lang="ja-JP" altLang="en-US" sz="1100" b="0" i="0" u="none" strike="noStrike" baseline="0">
              <a:solidFill>
                <a:srgbClr val="000000"/>
              </a:solidFill>
              <a:latin typeface="ＭＳ Ｐゴシック"/>
              <a:ea typeface="ＭＳ Ｐゴシック"/>
            </a:rPr>
            <a:t>月発行　</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編集協力　　 　国土交通省住宅局</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ソフト開発者　 一般社団法人　日本サステナブル建築協会　（JSBC)　　　</a:t>
          </a:r>
        </a:p>
        <a:p>
          <a:pPr algn="l" rtl="0">
            <a:defRPr sz="1000"/>
          </a:pPr>
          <a:r>
            <a:rPr lang="ja-JP" altLang="en-US" sz="1100" b="0" i="0" u="none" strike="noStrike" baseline="0">
              <a:solidFill>
                <a:srgbClr val="000000"/>
              </a:solidFill>
              <a:latin typeface="ＭＳ Ｐゴシック"/>
              <a:ea typeface="ＭＳ Ｐゴシック"/>
            </a:rPr>
            <a:t>                          ( 建築物の総合的環境評価研究委員会 )　</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企画・発行　　一般財団法人　建築環境・省エネルギー機構　　　　　　</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ソフトの内容等に関する問い合わせ　  </a:t>
          </a:r>
        </a:p>
        <a:p>
          <a:pPr algn="l" rtl="0">
            <a:lnSpc>
              <a:spcPts val="1300"/>
            </a:lnSpc>
            <a:defRPr sz="1000"/>
          </a:pPr>
          <a:r>
            <a:rPr lang="ja-JP" altLang="en-US" sz="1100" b="0" i="0" u="none" strike="noStrike" baseline="0">
              <a:solidFill>
                <a:srgbClr val="000000"/>
              </a:solidFill>
              <a:latin typeface="ＭＳ Ｐゴシック"/>
              <a:ea typeface="ＭＳ Ｐゴシック"/>
            </a:rPr>
            <a:t>　　　　　本ソフトの内容に関するご質問は、下記連絡先までE-mailにてお送りください。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　　　　　なお、回答までに日数を要する場合がありますので、予めご了承ください。</a:t>
          </a:r>
        </a:p>
        <a:p>
          <a:pPr algn="l" rtl="0">
            <a:defRPr sz="1000"/>
          </a:pPr>
          <a:r>
            <a:rPr lang="ja-JP" altLang="en-US" sz="1100" b="0" i="0" u="none" strike="noStrike" baseline="0">
              <a:solidFill>
                <a:srgbClr val="000000"/>
              </a:solidFill>
              <a:latin typeface="ＭＳ Ｐゴシック"/>
              <a:ea typeface="ＭＳ Ｐゴシック"/>
            </a:rPr>
            <a:t>　　　　　また、Microsoft Windows、Microsoft Excel 20</a:t>
          </a:r>
          <a:r>
            <a:rPr lang="en-US" altLang="ja-JP" sz="1100" b="0" i="0" u="none" strike="noStrike" baseline="0">
              <a:solidFill>
                <a:srgbClr val="000000"/>
              </a:solidFill>
              <a:latin typeface="ＭＳ Ｐゴシック"/>
              <a:ea typeface="ＭＳ Ｐゴシック"/>
            </a:rPr>
            <a:t>13</a:t>
          </a:r>
          <a:r>
            <a:rPr lang="ja-JP" altLang="en-US" sz="1100" b="0" i="0" u="none" strike="noStrike" baseline="0">
              <a:solidFill>
                <a:srgbClr val="000000"/>
              </a:solidFill>
              <a:latin typeface="ＭＳ Ｐゴシック"/>
              <a:ea typeface="ＭＳ Ｐゴシック"/>
            </a:rPr>
            <a:t> 等の操作に関しては、</a:t>
          </a:r>
        </a:p>
        <a:p>
          <a:pPr algn="l" rtl="0">
            <a:lnSpc>
              <a:spcPts val="1300"/>
            </a:lnSpc>
            <a:defRPr sz="1000"/>
          </a:pPr>
          <a:r>
            <a:rPr lang="ja-JP" altLang="en-US" sz="1100" b="0" i="0" u="none" strike="noStrike" baseline="0">
              <a:solidFill>
                <a:srgbClr val="000000"/>
              </a:solidFill>
              <a:latin typeface="ＭＳ Ｐゴシック"/>
              <a:ea typeface="ＭＳ Ｐゴシック"/>
            </a:rPr>
            <a:t>          それぞれの操作マニュアルをご覧ください。</a:t>
          </a:r>
        </a:p>
        <a:p>
          <a:pPr algn="l" rtl="0">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一般社団法人　日本サステナブル建築協会</a:t>
          </a:r>
        </a:p>
        <a:p>
          <a:pPr algn="l" rtl="0">
            <a:lnSpc>
              <a:spcPts val="1300"/>
            </a:lnSpc>
            <a:defRPr sz="1000"/>
          </a:pPr>
          <a:r>
            <a:rPr lang="ja-JP" altLang="en-US" sz="1100" b="0" i="0" u="none" strike="noStrike" baseline="0">
              <a:solidFill>
                <a:srgbClr val="000000"/>
              </a:solidFill>
              <a:latin typeface="ＭＳ Ｐゴシック"/>
              <a:ea typeface="ＭＳ Ｐゴシック"/>
            </a:rPr>
            <a:t>　　　　　〒102-0083　東京都千代田区麹町３－５－１全共連ビル麹町館</a:t>
          </a:r>
        </a:p>
        <a:p>
          <a:pPr algn="l" rtl="0">
            <a:defRPr sz="1000"/>
          </a:pPr>
          <a:r>
            <a:rPr lang="ja-JP" altLang="en-US" sz="1100" b="0" i="0" u="none" strike="noStrike" baseline="0">
              <a:solidFill>
                <a:srgbClr val="000000"/>
              </a:solidFill>
              <a:latin typeface="ＭＳ Ｐゴシック"/>
              <a:ea typeface="ＭＳ Ｐゴシック"/>
            </a:rPr>
            <a:t>　　　　　E-Mail  casbee-info@jsbc.or.jp</a:t>
          </a:r>
        </a:p>
        <a:p>
          <a:pPr algn="l" rtl="0">
            <a:lnSpc>
              <a:spcPts val="1300"/>
            </a:lnSpc>
            <a:defRPr sz="1000"/>
          </a:pPr>
          <a:r>
            <a:rPr lang="ja-JP" altLang="en-US" sz="1100" b="0" i="0" u="none" strike="noStrike" baseline="0">
              <a:solidFill>
                <a:srgbClr val="000000"/>
              </a:solidFill>
              <a:latin typeface="ＭＳ Ｐゴシック"/>
              <a:ea typeface="ＭＳ Ｐゴシック"/>
            </a:rPr>
            <a:t>　　　　　URL　http://www.jsbc.or.jp/CASBEE　　</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lnSpc>
              <a:spcPts val="1300"/>
            </a:lnSpc>
            <a:defRPr sz="1000"/>
          </a:pPr>
          <a:r>
            <a:rPr lang="ja-JP" altLang="en-US" sz="1100" b="0" i="0" u="none" strike="noStrike" baseline="0">
              <a:solidFill>
                <a:srgbClr val="000000"/>
              </a:solidFill>
              <a:latin typeface="ＭＳ Ｐゴシック"/>
              <a:ea typeface="ＭＳ Ｐゴシック"/>
            </a:rPr>
            <a:t> Copyright ©201</a:t>
          </a:r>
          <a:r>
            <a:rPr lang="en-US" altLang="ja-JP" sz="1100" b="0" i="0" u="none" strike="noStrike" baseline="0">
              <a:solidFill>
                <a:srgbClr val="000000"/>
              </a:solidFill>
              <a:latin typeface="ＭＳ Ｐゴシック"/>
              <a:ea typeface="ＭＳ Ｐゴシック"/>
            </a:rPr>
            <a:t>6</a:t>
          </a:r>
          <a:r>
            <a:rPr lang="ja-JP" altLang="en-US" sz="1100" b="0" i="0" u="none" strike="noStrike" baseline="0">
              <a:solidFill>
                <a:srgbClr val="000000"/>
              </a:solidFill>
              <a:latin typeface="ＭＳ Ｐゴシック"/>
              <a:ea typeface="ＭＳ Ｐゴシック"/>
            </a:rPr>
            <a:t> Japan Sustainable Building Consortium (JSBC)</a:t>
          </a:r>
        </a:p>
      </xdr:txBody>
    </xdr:sp>
    <xdr:clientData/>
  </xdr:twoCellAnchor>
  <xdr:twoCellAnchor>
    <xdr:from>
      <xdr:col>1</xdr:col>
      <xdr:colOff>47625</xdr:colOff>
      <xdr:row>0</xdr:row>
      <xdr:rowOff>95250</xdr:rowOff>
    </xdr:from>
    <xdr:to>
      <xdr:col>7</xdr:col>
      <xdr:colOff>200025</xdr:colOff>
      <xdr:row>35</xdr:row>
      <xdr:rowOff>152400</xdr:rowOff>
    </xdr:to>
    <xdr:sp macro="" textlink="">
      <xdr:nvSpPr>
        <xdr:cNvPr id="4099" name="Text Box 3"/>
        <xdr:cNvSpPr txBox="1">
          <a:spLocks noChangeArrowheads="1"/>
        </xdr:cNvSpPr>
      </xdr:nvSpPr>
      <xdr:spPr bwMode="auto">
        <a:xfrm>
          <a:off x="133350" y="95250"/>
          <a:ext cx="4152900" cy="6124575"/>
        </a:xfrm>
        <a:prstGeom prst="rect">
          <a:avLst/>
        </a:prstGeom>
        <a:noFill/>
        <a:ln w="12700">
          <a:solidFill>
            <a:srgbClr val="000000"/>
          </a:solidFill>
          <a:miter lim="800000"/>
          <a:headEnd/>
          <a:tailEnd/>
        </a:ln>
      </xdr:spPr>
      <xdr:txBody>
        <a:bodyPr vertOverflow="clip" wrap="square" lIns="180000" tIns="180000" rIns="180000" bIns="18000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注意事項</a:t>
          </a:r>
        </a:p>
        <a:p>
          <a:pPr algn="l" rtl="0">
            <a:lnSpc>
              <a:spcPts val="1300"/>
            </a:lnSpc>
            <a:defRPr sz="1000"/>
          </a:pPr>
          <a:r>
            <a:rPr lang="ja-JP" altLang="en-US" sz="1100" b="0" i="0" u="none" strike="noStrike" baseline="0">
              <a:solidFill>
                <a:srgbClr val="000000"/>
              </a:solidFill>
              <a:latin typeface="ＭＳ Ｐゴシック"/>
              <a:ea typeface="ＭＳ Ｐゴシック"/>
            </a:rPr>
            <a:t>1) Microsoft Excel</a:t>
          </a:r>
          <a:r>
            <a:rPr lang="ja-JP" altLang="en-US" sz="1100" b="0" i="0" u="none" strike="noStrike" baseline="0">
              <a:solidFill>
                <a:srgbClr val="FF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2013 </a:t>
          </a:r>
          <a:r>
            <a:rPr lang="ja-JP" altLang="en-US" sz="1100" b="0" i="0" u="none" strike="noStrike" baseline="0">
              <a:solidFill>
                <a:srgbClr val="000000"/>
              </a:solidFill>
              <a:latin typeface="ＭＳ Ｐゴシック"/>
              <a:ea typeface="ＭＳ Ｐゴシック"/>
            </a:rPr>
            <a:t>は、米国Microsoft Corporationの米国およびその他の国におけ る登録商標です。</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2) その他、記載されている会社名、製品名はすべて各社の登録商標または商標です。</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3) 「CASBEE</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建築</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新築</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　評価ソフト」は、Microsoft </a:t>
          </a:r>
          <a:r>
            <a:rPr lang="ja-JP" altLang="en-US" sz="1100" b="0" i="0" u="none" strike="noStrike" baseline="0">
              <a:solidFill>
                <a:sysClr val="windowText" lastClr="000000"/>
              </a:solidFill>
              <a:latin typeface="ＭＳ Ｐゴシック"/>
              <a:ea typeface="ＭＳ Ｐゴシック"/>
            </a:rPr>
            <a:t>Excel </a:t>
          </a:r>
          <a:r>
            <a:rPr lang="en-US" altLang="ja-JP" sz="1100" b="0" i="0" u="none" strike="noStrike" baseline="0">
              <a:solidFill>
                <a:sysClr val="windowText" lastClr="000000"/>
              </a:solidFill>
              <a:latin typeface="ＭＳ Ｐゴシック"/>
              <a:ea typeface="ＭＳ Ｐゴシック"/>
            </a:rPr>
            <a:t>2013 </a:t>
          </a:r>
          <a:r>
            <a:rPr lang="ja-JP" altLang="en-US" sz="1100" b="0" i="0" u="none" strike="noStrike" baseline="0">
              <a:solidFill>
                <a:srgbClr val="000000"/>
              </a:solidFill>
              <a:latin typeface="ＭＳ Ｐゴシック"/>
              <a:ea typeface="ＭＳ Ｐゴシック"/>
            </a:rPr>
            <a:t>上で開発されたデータファイルです。これらのデータファイルは、著作権法上の保護を受けています。開発・著者、企画・発行者の許諾を得ず、無断で複製、転載(改造した場合も含む）することは禁止されております。</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4) ただし、この評価ソフトを用いて、利用者の皆様が作成した入力および出力結果を使用する場合はこの限りではありません。その場合、この評価ソフトを利用した旨を明記してください。なお、パソコンの画面画像を使用する場合には、別途、Microsoft Corporationの許諾が必要になる場合がありますのでご注意ください。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5) この評価ソフトおよび操作マニュアルを運用した結果の影響については、いっさい責任を負いかねますのでご了承ください。</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6) この評価ソフトの仕様および操作マニュアルの記載事項は、将来予告なしに変更することがあります。</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7) この評価ソフトは Microsoft Excel </a:t>
          </a:r>
          <a:r>
            <a:rPr lang="en-US" altLang="ja-JP" sz="1100" b="0" i="0" u="none" strike="noStrike" baseline="0">
              <a:solidFill>
                <a:srgbClr val="000000"/>
              </a:solidFill>
              <a:latin typeface="ＭＳ Ｐゴシック"/>
              <a:ea typeface="ＭＳ Ｐゴシック"/>
            </a:rPr>
            <a:t>2013 </a:t>
          </a:r>
          <a:r>
            <a:rPr lang="ja-JP" altLang="en-US" sz="1100" b="0" i="0" u="none" strike="noStrike" baseline="0">
              <a:solidFill>
                <a:srgbClr val="000000"/>
              </a:solidFill>
              <a:latin typeface="ＭＳ Ｐゴシック"/>
              <a:ea typeface="ＭＳ Ｐゴシック"/>
            </a:rPr>
            <a:t>で作成されたものであり、全てのコンピューター上での動作を保障するものではありません。</a:t>
          </a:r>
        </a:p>
        <a:p>
          <a:pPr algn="l"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0.01701</cdr:x>
      <cdr:y>0.03378</cdr:y>
    </cdr:from>
    <cdr:to>
      <cdr:x>0.12592</cdr:x>
      <cdr:y>0.97967</cdr:y>
    </cdr:to>
    <cdr:sp macro="" textlink="">
      <cdr:nvSpPr>
        <cdr:cNvPr id="13313" name="Text Box 1"/>
        <cdr:cNvSpPr txBox="1">
          <a:spLocks xmlns:a="http://schemas.openxmlformats.org/drawingml/2006/main" noChangeArrowheads="1"/>
        </cdr:cNvSpPr>
      </cdr:nvSpPr>
      <cdr:spPr bwMode="auto">
        <a:xfrm xmlns:a="http://schemas.openxmlformats.org/drawingml/2006/main">
          <a:off x="50800" y="85221"/>
          <a:ext cx="305000" cy="2297454"/>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vert="vert270" wrap="square" lIns="36576" tIns="18288" rIns="36576" bIns="18288" anchor="ctr" upright="1"/>
        <a:lstStyle xmlns:a="http://schemas.openxmlformats.org/drawingml/2006/main"/>
        <a:p xmlns:a="http://schemas.openxmlformats.org/drawingml/2006/main">
          <a:pPr algn="ctr" rtl="0">
            <a:defRPr sz="1000"/>
          </a:pPr>
          <a:r>
            <a:rPr lang="ja-JP" altLang="en-US" sz="1100" b="1" i="0" strike="noStrike">
              <a:solidFill>
                <a:srgbClr val="000000"/>
              </a:solidFill>
              <a:latin typeface="ＭＳ Ｐゴシック"/>
              <a:ea typeface="ＭＳ Ｐゴシック"/>
            </a:rPr>
            <a:t>環境品質　Ｑ</a:t>
          </a:r>
        </a:p>
      </cdr:txBody>
    </cdr:sp>
  </cdr:relSizeAnchor>
  <cdr:relSizeAnchor xmlns:cdr="http://schemas.openxmlformats.org/drawingml/2006/chartDrawing">
    <cdr:from>
      <cdr:x>0.21528</cdr:x>
      <cdr:y>0.88263</cdr:y>
    </cdr:from>
    <cdr:to>
      <cdr:x>0.86707</cdr:x>
      <cdr:y>0.98039</cdr:y>
    </cdr:to>
    <cdr:sp macro="" textlink="">
      <cdr:nvSpPr>
        <cdr:cNvPr id="13314" name="Text Box 2"/>
        <cdr:cNvSpPr txBox="1">
          <a:spLocks xmlns:a="http://schemas.openxmlformats.org/drawingml/2006/main" noChangeArrowheads="1"/>
        </cdr:cNvSpPr>
      </cdr:nvSpPr>
      <cdr:spPr bwMode="auto">
        <a:xfrm xmlns:a="http://schemas.openxmlformats.org/drawingml/2006/main">
          <a:off x="606022" y="2146979"/>
          <a:ext cx="1825266" cy="23744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18288" rIns="36576" bIns="18288" anchor="ctr" upright="1"/>
        <a:lstStyle xmlns:a="http://schemas.openxmlformats.org/drawingml/2006/main"/>
        <a:p xmlns:a="http://schemas.openxmlformats.org/drawingml/2006/main">
          <a:pPr algn="ctr" rtl="0">
            <a:defRPr sz="1000"/>
          </a:pPr>
          <a:r>
            <a:rPr lang="ja-JP" altLang="en-US" sz="1100" b="1" i="0" strike="noStrike">
              <a:solidFill>
                <a:srgbClr val="000000"/>
              </a:solidFill>
              <a:latin typeface="ＭＳ Ｐゴシック"/>
              <a:ea typeface="ＭＳ Ｐゴシック"/>
            </a:rPr>
            <a:t>環境負荷 </a:t>
          </a:r>
          <a:r>
            <a:rPr lang="en-US" altLang="ja-JP" sz="1100" b="1" i="0" strike="noStrike">
              <a:solidFill>
                <a:srgbClr val="000000"/>
              </a:solidFill>
              <a:latin typeface="ＭＳ Ｐゴシック"/>
              <a:ea typeface="ＭＳ Ｐゴシック"/>
            </a:rPr>
            <a:t>L</a:t>
          </a:r>
        </a:p>
      </cdr:txBody>
    </cdr:sp>
  </cdr:relSizeAnchor>
  <cdr:relSizeAnchor xmlns:cdr="http://schemas.openxmlformats.org/drawingml/2006/chartDrawing">
    <cdr:from>
      <cdr:x>0.20127</cdr:x>
      <cdr:y>0.11136</cdr:y>
    </cdr:from>
    <cdr:to>
      <cdr:x>0.38843</cdr:x>
      <cdr:y>0.22498</cdr:y>
    </cdr:to>
    <cdr:sp macro="" textlink="">
      <cdr:nvSpPr>
        <cdr:cNvPr id="13315" name="Text Box 3"/>
        <cdr:cNvSpPr txBox="1">
          <a:spLocks xmlns:a="http://schemas.openxmlformats.org/drawingml/2006/main" noChangeArrowheads="1"/>
        </cdr:cNvSpPr>
      </cdr:nvSpPr>
      <cdr:spPr bwMode="auto">
        <a:xfrm xmlns:a="http://schemas.openxmlformats.org/drawingml/2006/main">
          <a:off x="566798" y="273661"/>
          <a:ext cx="524113" cy="275951"/>
        </a:xfrm>
        <a:prstGeom xmlns:a="http://schemas.openxmlformats.org/drawingml/2006/main" prst="rect">
          <a:avLst/>
        </a:prstGeom>
        <a:noFill xmlns:a="http://schemas.openxmlformats.org/drawingml/2006/main"/>
        <a:ln xmlns:a="http://schemas.openxmlformats.org/drawingml/2006/main" w="0">
          <a:noFill/>
          <a:miter lim="800000"/>
          <a:headEnd/>
          <a:tailEnd/>
        </a:ln>
        <a:effectLst xmlns:a="http://schemas.openxmlformats.org/drawingml/2006/main"/>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r>
            <a:rPr lang="en-US" altLang="ja-JP" sz="1150" b="1" i="0" strike="noStrike">
              <a:solidFill>
                <a:srgbClr val="000000"/>
              </a:solidFill>
              <a:latin typeface="Arial"/>
              <a:cs typeface="Arial"/>
            </a:rPr>
            <a:t>S</a:t>
          </a:r>
        </a:p>
      </cdr:txBody>
    </cdr:sp>
  </cdr:relSizeAnchor>
  <cdr:relSizeAnchor xmlns:cdr="http://schemas.openxmlformats.org/drawingml/2006/chartDrawing">
    <cdr:from>
      <cdr:x>0.45363</cdr:x>
      <cdr:y>0.10224</cdr:y>
    </cdr:from>
    <cdr:to>
      <cdr:x>0.59998</cdr:x>
      <cdr:y>0.22762</cdr:y>
    </cdr:to>
    <cdr:sp macro="" textlink="">
      <cdr:nvSpPr>
        <cdr:cNvPr id="13316" name="Text Box 4"/>
        <cdr:cNvSpPr txBox="1">
          <a:spLocks xmlns:a="http://schemas.openxmlformats.org/drawingml/2006/main" noChangeArrowheads="1"/>
        </cdr:cNvSpPr>
      </cdr:nvSpPr>
      <cdr:spPr bwMode="auto">
        <a:xfrm xmlns:a="http://schemas.openxmlformats.org/drawingml/2006/main">
          <a:off x="1273505" y="251492"/>
          <a:ext cx="409823" cy="304538"/>
        </a:xfrm>
        <a:prstGeom xmlns:a="http://schemas.openxmlformats.org/drawingml/2006/main" prst="rect">
          <a:avLst/>
        </a:prstGeom>
        <a:noFill xmlns:a="http://schemas.openxmlformats.org/drawingml/2006/main"/>
        <a:ln xmlns:a="http://schemas.openxmlformats.org/drawingml/2006/main" w="0">
          <a:noFill/>
          <a:miter lim="800000"/>
          <a:headEnd/>
          <a:tailEnd/>
        </a:ln>
        <a:effectLst xmlns:a="http://schemas.openxmlformats.org/drawingml/2006/main"/>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r>
            <a:rPr lang="en-US" altLang="ja-JP" sz="1150" b="1" i="0" strike="noStrike">
              <a:solidFill>
                <a:srgbClr val="000000"/>
              </a:solidFill>
              <a:latin typeface="Arial"/>
              <a:cs typeface="Arial"/>
            </a:rPr>
            <a:t>A</a:t>
          </a:r>
        </a:p>
      </cdr:txBody>
    </cdr:sp>
  </cdr:relSizeAnchor>
  <cdr:relSizeAnchor xmlns:cdr="http://schemas.openxmlformats.org/drawingml/2006/chartDrawing">
    <cdr:from>
      <cdr:x>0.64128</cdr:x>
      <cdr:y>0.10224</cdr:y>
    </cdr:from>
    <cdr:to>
      <cdr:x>0.79438</cdr:x>
      <cdr:y>0.21585</cdr:y>
    </cdr:to>
    <cdr:sp macro="" textlink="">
      <cdr:nvSpPr>
        <cdr:cNvPr id="13317" name="Text Box 5"/>
        <cdr:cNvSpPr txBox="1">
          <a:spLocks xmlns:a="http://schemas.openxmlformats.org/drawingml/2006/main" noChangeArrowheads="1"/>
        </cdr:cNvSpPr>
      </cdr:nvSpPr>
      <cdr:spPr bwMode="auto">
        <a:xfrm xmlns:a="http://schemas.openxmlformats.org/drawingml/2006/main">
          <a:off x="1798971" y="251492"/>
          <a:ext cx="428758" cy="275951"/>
        </a:xfrm>
        <a:prstGeom xmlns:a="http://schemas.openxmlformats.org/drawingml/2006/main" prst="rect">
          <a:avLst/>
        </a:prstGeom>
        <a:noFill xmlns:a="http://schemas.openxmlformats.org/drawingml/2006/main"/>
        <a:ln xmlns:a="http://schemas.openxmlformats.org/drawingml/2006/main" w="0">
          <a:noFill/>
          <a:miter lim="800000"/>
          <a:headEnd/>
          <a:tailEnd/>
        </a:ln>
        <a:effectLst xmlns:a="http://schemas.openxmlformats.org/drawingml/2006/main"/>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r>
            <a:rPr lang="en-US" altLang="ja-JP" sz="1150" b="1" i="0" strike="noStrike">
              <a:solidFill>
                <a:srgbClr val="000000"/>
              </a:solidFill>
              <a:latin typeface="Arial"/>
              <a:cs typeface="Arial"/>
            </a:rPr>
            <a:t>B</a:t>
          </a:r>
          <a:r>
            <a:rPr lang="en-US" altLang="ja-JP" sz="1150" b="1" i="0" strike="noStrike" baseline="30000">
              <a:solidFill>
                <a:srgbClr val="000000"/>
              </a:solidFill>
              <a:latin typeface="Arial"/>
              <a:cs typeface="Arial"/>
            </a:rPr>
            <a:t>+</a:t>
          </a:r>
        </a:p>
      </cdr:txBody>
    </cdr:sp>
  </cdr:relSizeAnchor>
  <cdr:relSizeAnchor xmlns:cdr="http://schemas.openxmlformats.org/drawingml/2006/chartDrawing">
    <cdr:from>
      <cdr:x>0.7654</cdr:x>
      <cdr:y>0.30064</cdr:y>
    </cdr:from>
    <cdr:to>
      <cdr:x>0.90379</cdr:x>
      <cdr:y>0.41425</cdr:y>
    </cdr:to>
    <cdr:sp macro="" textlink="">
      <cdr:nvSpPr>
        <cdr:cNvPr id="13318" name="Text Box 6"/>
        <cdr:cNvSpPr txBox="1">
          <a:spLocks xmlns:a="http://schemas.openxmlformats.org/drawingml/2006/main" noChangeArrowheads="1"/>
        </cdr:cNvSpPr>
      </cdr:nvSpPr>
      <cdr:spPr bwMode="auto">
        <a:xfrm xmlns:a="http://schemas.openxmlformats.org/drawingml/2006/main">
          <a:off x="2146576" y="733385"/>
          <a:ext cx="390211" cy="275951"/>
        </a:xfrm>
        <a:prstGeom xmlns:a="http://schemas.openxmlformats.org/drawingml/2006/main" prst="rect">
          <a:avLst/>
        </a:prstGeom>
        <a:noFill xmlns:a="http://schemas.openxmlformats.org/drawingml/2006/main"/>
        <a:ln xmlns:a="http://schemas.openxmlformats.org/drawingml/2006/main" w="0">
          <a:noFill/>
          <a:miter lim="800000"/>
          <a:headEnd/>
          <a:tailEnd/>
        </a:ln>
        <a:effectLst xmlns:a="http://schemas.openxmlformats.org/drawingml/2006/main"/>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r>
            <a:rPr lang="en-US" altLang="ja-JP" sz="1150" b="1" i="0" strike="noStrike">
              <a:solidFill>
                <a:srgbClr val="000000"/>
              </a:solidFill>
              <a:latin typeface="Arial"/>
              <a:cs typeface="Arial"/>
            </a:rPr>
            <a:t>B</a:t>
          </a:r>
          <a:r>
            <a:rPr lang="en-US" altLang="ja-JP" sz="1150" b="1" i="0" strike="noStrike" baseline="30000">
              <a:solidFill>
                <a:srgbClr val="000000"/>
              </a:solidFill>
              <a:latin typeface="Arial"/>
              <a:cs typeface="Arial"/>
            </a:rPr>
            <a:t>-</a:t>
          </a:r>
        </a:p>
      </cdr:txBody>
    </cdr:sp>
  </cdr:relSizeAnchor>
  <cdr:relSizeAnchor xmlns:cdr="http://schemas.openxmlformats.org/drawingml/2006/chartDrawing">
    <cdr:from>
      <cdr:x>0.76613</cdr:x>
      <cdr:y>0.65228</cdr:y>
    </cdr:from>
    <cdr:to>
      <cdr:x>0.86152</cdr:x>
      <cdr:y>0.79208</cdr:y>
    </cdr:to>
    <cdr:sp macro="" textlink="">
      <cdr:nvSpPr>
        <cdr:cNvPr id="11271" name="Text Box 7"/>
        <cdr:cNvSpPr txBox="1">
          <a:spLocks xmlns:a="http://schemas.openxmlformats.org/drawingml/2006/main" noChangeArrowheads="1"/>
        </cdr:cNvSpPr>
      </cdr:nvSpPr>
      <cdr:spPr bwMode="auto">
        <a:xfrm xmlns:a="http://schemas.openxmlformats.org/drawingml/2006/main">
          <a:off x="2148605" y="1587492"/>
          <a:ext cx="267129" cy="339543"/>
        </a:xfrm>
        <a:prstGeom xmlns:a="http://schemas.openxmlformats.org/drawingml/2006/main" prst="rect">
          <a:avLst/>
        </a:prstGeom>
        <a:noFill xmlns:a="http://schemas.openxmlformats.org/drawingml/2006/main"/>
        <a:ln xmlns:a="http://schemas.openxmlformats.org/drawingml/2006/main" w="0">
          <a:noFill/>
          <a:miter lim="800000"/>
          <a:headEnd/>
          <a:tailEnd/>
        </a:ln>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1">
            <a:defRPr sz="1000"/>
          </a:pPr>
          <a:r>
            <a:rPr lang="en-US" altLang="ja-JP" sz="1150" b="1" i="0" strike="noStrike">
              <a:solidFill>
                <a:srgbClr val="000000"/>
              </a:solidFill>
              <a:latin typeface="Arial"/>
              <a:cs typeface="Arial"/>
            </a:rPr>
            <a:t>C</a:t>
          </a:r>
        </a:p>
      </cdr:txBody>
    </cdr:sp>
  </cdr:relSizeAnchor>
  <cdr:relSizeAnchor xmlns:cdr="http://schemas.openxmlformats.org/drawingml/2006/chartDrawing">
    <cdr:from>
      <cdr:x>0.38304</cdr:x>
      <cdr:y>0.01719</cdr:y>
    </cdr:from>
    <cdr:to>
      <cdr:x>0.45709</cdr:x>
      <cdr:y>0.10826</cdr:y>
    </cdr:to>
    <cdr:sp macro="" textlink="">
      <cdr:nvSpPr>
        <cdr:cNvPr id="13321" name="Text Box 9"/>
        <cdr:cNvSpPr txBox="1">
          <a:spLocks xmlns:a="http://schemas.openxmlformats.org/drawingml/2006/main" noChangeArrowheads="1"/>
        </cdr:cNvSpPr>
      </cdr:nvSpPr>
      <cdr:spPr bwMode="auto">
        <a:xfrm xmlns:a="http://schemas.openxmlformats.org/drawingml/2006/main">
          <a:off x="1068998" y="41595"/>
          <a:ext cx="206660" cy="22031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en-US" altLang="ja-JP" sz="1100" b="0" i="0" strike="noStrike">
              <a:solidFill>
                <a:srgbClr val="000000"/>
              </a:solidFill>
              <a:latin typeface="ＭＳ Ｐゴシック"/>
              <a:ea typeface="ＭＳ Ｐゴシック"/>
            </a:rPr>
            <a:t>3.0</a:t>
          </a:r>
        </a:p>
      </cdr:txBody>
    </cdr:sp>
  </cdr:relSizeAnchor>
  <cdr:relSizeAnchor xmlns:cdr="http://schemas.openxmlformats.org/drawingml/2006/chartDrawing">
    <cdr:from>
      <cdr:x>0.88809</cdr:x>
      <cdr:y>0.43539</cdr:y>
    </cdr:from>
    <cdr:to>
      <cdr:x>0.98323</cdr:x>
      <cdr:y>0.52162</cdr:y>
    </cdr:to>
    <cdr:sp macro="" textlink="">
      <cdr:nvSpPr>
        <cdr:cNvPr id="11273" name="Text Box 12"/>
        <cdr:cNvSpPr txBox="1">
          <a:spLocks xmlns:a="http://schemas.openxmlformats.org/drawingml/2006/main" noChangeArrowheads="1"/>
        </cdr:cNvSpPr>
      </cdr:nvSpPr>
      <cdr:spPr bwMode="auto">
        <a:xfrm xmlns:a="http://schemas.openxmlformats.org/drawingml/2006/main">
          <a:off x="2490124" y="1060676"/>
          <a:ext cx="266452" cy="209443"/>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1">
            <a:defRPr sz="1000"/>
          </a:pPr>
          <a:r>
            <a:rPr lang="en-US" altLang="ja-JP" sz="1100" b="0" i="0" strike="noStrike">
              <a:solidFill>
                <a:srgbClr val="000000"/>
              </a:solidFill>
              <a:latin typeface="ＭＳ Ｐゴシック"/>
              <a:ea typeface="ＭＳ Ｐゴシック"/>
            </a:rPr>
            <a:t>0.5</a:t>
          </a:r>
        </a:p>
      </cdr:txBody>
    </cdr:sp>
  </cdr:relSizeAnchor>
  <cdr:relSizeAnchor xmlns:cdr="http://schemas.openxmlformats.org/drawingml/2006/chartDrawing">
    <cdr:from>
      <cdr:x>0.61802</cdr:x>
      <cdr:y>0.01719</cdr:y>
    </cdr:from>
    <cdr:to>
      <cdr:x>0.69207</cdr:x>
      <cdr:y>0.10826</cdr:y>
    </cdr:to>
    <cdr:sp macro="" textlink="">
      <cdr:nvSpPr>
        <cdr:cNvPr id="13325" name="Text Box 13"/>
        <cdr:cNvSpPr txBox="1">
          <a:spLocks xmlns:a="http://schemas.openxmlformats.org/drawingml/2006/main" noChangeArrowheads="1"/>
        </cdr:cNvSpPr>
      </cdr:nvSpPr>
      <cdr:spPr bwMode="auto">
        <a:xfrm xmlns:a="http://schemas.openxmlformats.org/drawingml/2006/main">
          <a:off x="1724786" y="41595"/>
          <a:ext cx="206660" cy="22031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en-US" altLang="ja-JP" sz="1100" b="0" i="0" strike="noStrike">
              <a:solidFill>
                <a:srgbClr val="000000"/>
              </a:solidFill>
              <a:latin typeface="ＭＳ Ｐゴシック"/>
              <a:ea typeface="ＭＳ Ｐゴシック"/>
            </a:rPr>
            <a:t>1.5</a:t>
          </a:r>
        </a:p>
      </cdr:txBody>
    </cdr:sp>
  </cdr:relSizeAnchor>
  <cdr:relSizeAnchor xmlns:cdr="http://schemas.openxmlformats.org/drawingml/2006/chartDrawing">
    <cdr:from>
      <cdr:x>0.77402</cdr:x>
      <cdr:y>0.01719</cdr:y>
    </cdr:from>
    <cdr:to>
      <cdr:x>0.96279</cdr:x>
      <cdr:y>0.10826</cdr:y>
    </cdr:to>
    <cdr:sp macro="" textlink="">
      <cdr:nvSpPr>
        <cdr:cNvPr id="13326" name="Text Box 14"/>
        <cdr:cNvSpPr txBox="1">
          <a:spLocks xmlns:a="http://schemas.openxmlformats.org/drawingml/2006/main" noChangeArrowheads="1"/>
        </cdr:cNvSpPr>
      </cdr:nvSpPr>
      <cdr:spPr bwMode="auto">
        <a:xfrm xmlns:a="http://schemas.openxmlformats.org/drawingml/2006/main">
          <a:off x="2160161" y="41595"/>
          <a:ext cx="526811" cy="22031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en-US" altLang="ja-JP" sz="1100" b="0" i="0" strike="noStrike">
              <a:solidFill>
                <a:srgbClr val="000000"/>
              </a:solidFill>
              <a:latin typeface="ＭＳ Ｐゴシック"/>
              <a:ea typeface="ＭＳ Ｐゴシック"/>
            </a:rPr>
            <a:t>BEE=1.0</a:t>
          </a:r>
        </a:p>
      </cdr:txBody>
    </cdr:sp>
  </cdr:relSizeAnchor>
</c:userShapes>
</file>

<file path=xl/drawings/drawing3.xml><?xml version="1.0" encoding="utf-8"?>
<c:userShapes xmlns:c="http://schemas.openxmlformats.org/drawingml/2006/chart">
  <cdr:relSizeAnchor xmlns:cdr="http://schemas.openxmlformats.org/drawingml/2006/chartDrawing">
    <cdr:from>
      <cdr:x>0.07948</cdr:x>
      <cdr:y>0.44568</cdr:y>
    </cdr:from>
    <cdr:to>
      <cdr:x>0.98098</cdr:x>
      <cdr:y>0.44568</cdr:y>
    </cdr:to>
    <cdr:sp macro="" textlink="">
      <cdr:nvSpPr>
        <cdr:cNvPr id="7173" name="Line 5"/>
        <cdr:cNvSpPr>
          <a:spLocks xmlns:a="http://schemas.openxmlformats.org/drawingml/2006/main" noChangeShapeType="1"/>
        </cdr:cNvSpPr>
      </cdr:nvSpPr>
      <cdr:spPr bwMode="auto">
        <a:xfrm xmlns:a="http://schemas.openxmlformats.org/drawingml/2006/main">
          <a:off x="265865" y="703179"/>
          <a:ext cx="2979613" cy="0"/>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0.56647</cdr:x>
      <cdr:y>0.65663</cdr:y>
    </cdr:from>
    <cdr:to>
      <cdr:x>0.72832</cdr:x>
      <cdr:y>0.80723</cdr:y>
    </cdr:to>
    <cdr:sp macro="" textlink="結果_IS!$T$51">
      <cdr:nvSpPr>
        <cdr:cNvPr id="2" name="テキスト ボックス 1"/>
        <cdr:cNvSpPr txBox="1"/>
      </cdr:nvSpPr>
      <cdr:spPr>
        <a:xfrm xmlns:a="http://schemas.openxmlformats.org/drawingml/2006/main">
          <a:off x="1866900" y="1038225"/>
          <a:ext cx="533400" cy="238125"/>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fld id="{5CEA0FE4-9E4C-47CC-A16B-F8D9F9B432C6}" type="TxLink">
            <a:rPr lang="en-US" altLang="en-US" sz="1000" b="0" i="0" u="none" strike="noStrike">
              <a:solidFill>
                <a:srgbClr val="000000"/>
              </a:solidFill>
              <a:latin typeface="Arial"/>
              <a:cs typeface="Arial"/>
            </a:rPr>
            <a:pPr algn="ctr"/>
            <a:t>#REF!</a:t>
          </a:fld>
          <a:endParaRPr lang="ja-JP" altLang="en-US" sz="1000"/>
        </a:p>
      </cdr:txBody>
    </cdr:sp>
  </cdr:relSizeAnchor>
  <cdr:relSizeAnchor xmlns:cdr="http://schemas.openxmlformats.org/drawingml/2006/chartDrawing">
    <cdr:from>
      <cdr:x>0.11657</cdr:x>
      <cdr:y>0.65863</cdr:y>
    </cdr:from>
    <cdr:to>
      <cdr:x>0.27842</cdr:x>
      <cdr:y>0.80924</cdr:y>
    </cdr:to>
    <cdr:sp macro="" textlink="結果_IS!$T$49">
      <cdr:nvSpPr>
        <cdr:cNvPr id="4" name="テキスト ボックス 1"/>
        <cdr:cNvSpPr txBox="1"/>
      </cdr:nvSpPr>
      <cdr:spPr>
        <a:xfrm xmlns:a="http://schemas.openxmlformats.org/drawingml/2006/main">
          <a:off x="384175" y="1041400"/>
          <a:ext cx="533400" cy="238125"/>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94C4E285-A8E4-48AA-B8C1-1F5506CF5C1E}" type="TxLink">
            <a:rPr lang="en-US" altLang="en-US" sz="1000" b="0" i="0" u="none" strike="noStrike">
              <a:solidFill>
                <a:srgbClr val="000000"/>
              </a:solidFill>
              <a:latin typeface="Arial"/>
              <a:cs typeface="Arial"/>
            </a:rPr>
            <a:pPr algn="ctr"/>
            <a:t>#REF!</a:t>
          </a:fld>
          <a:endParaRPr lang="ja-JP" altLang="en-US" sz="1000"/>
        </a:p>
      </cdr:txBody>
    </cdr:sp>
  </cdr:relSizeAnchor>
  <cdr:relSizeAnchor xmlns:cdr="http://schemas.openxmlformats.org/drawingml/2006/chartDrawing">
    <cdr:from>
      <cdr:x>0.342</cdr:x>
      <cdr:y>0.65261</cdr:y>
    </cdr:from>
    <cdr:to>
      <cdr:x>0.50385</cdr:x>
      <cdr:y>0.80321</cdr:y>
    </cdr:to>
    <cdr:sp macro="" textlink="結果_IS!$T$50">
      <cdr:nvSpPr>
        <cdr:cNvPr id="5" name="テキスト ボックス 1"/>
        <cdr:cNvSpPr txBox="1"/>
      </cdr:nvSpPr>
      <cdr:spPr>
        <a:xfrm xmlns:a="http://schemas.openxmlformats.org/drawingml/2006/main">
          <a:off x="1127125" y="1031875"/>
          <a:ext cx="533400" cy="238125"/>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2B0D6710-1566-44D7-B091-D4CB2A9E1A7E}" type="TxLink">
            <a:rPr lang="en-US" altLang="en-US" sz="1000" b="0" i="0" u="none" strike="noStrike">
              <a:solidFill>
                <a:srgbClr val="000000"/>
              </a:solidFill>
              <a:latin typeface="Arial"/>
              <a:cs typeface="Arial"/>
            </a:rPr>
            <a:pPr algn="ctr"/>
            <a:t>#REF!</a:t>
          </a:fld>
          <a:endParaRPr lang="ja-JP" altLang="en-US" sz="1000"/>
        </a:p>
      </cdr:txBody>
    </cdr:sp>
  </cdr:relSizeAnchor>
  <cdr:relSizeAnchor xmlns:cdr="http://schemas.openxmlformats.org/drawingml/2006/chartDrawing">
    <cdr:from>
      <cdr:x>0.80154</cdr:x>
      <cdr:y>0.65863</cdr:y>
    </cdr:from>
    <cdr:to>
      <cdr:x>0.96339</cdr:x>
      <cdr:y>0.80924</cdr:y>
    </cdr:to>
    <cdr:sp macro="" textlink="結果_IS!$T$52">
      <cdr:nvSpPr>
        <cdr:cNvPr id="6" name="テキスト ボックス 1"/>
        <cdr:cNvSpPr txBox="1"/>
      </cdr:nvSpPr>
      <cdr:spPr>
        <a:xfrm xmlns:a="http://schemas.openxmlformats.org/drawingml/2006/main">
          <a:off x="2641600" y="1041400"/>
          <a:ext cx="533400" cy="238125"/>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3537A117-80E8-4A06-9394-A34AE86B6393}" type="TxLink">
            <a:rPr lang="en-US" altLang="en-US" sz="1000" b="0" i="0" u="none" strike="noStrike">
              <a:solidFill>
                <a:srgbClr val="000000"/>
              </a:solidFill>
              <a:latin typeface="Arial"/>
              <a:cs typeface="Arial"/>
            </a:rPr>
            <a:pPr algn="ctr"/>
            <a:t>#REF!</a:t>
          </a:fld>
          <a:endParaRPr lang="ja-JP" altLang="en-US" sz="1000"/>
        </a:p>
      </cdr:txBody>
    </cdr:sp>
  </cdr:relSizeAnchor>
</c:userShapes>
</file>

<file path=xl/drawings/drawing4.xml><?xml version="1.0" encoding="utf-8"?>
<c:userShapes xmlns:c="http://schemas.openxmlformats.org/drawingml/2006/chart">
  <cdr:relSizeAnchor xmlns:cdr="http://schemas.openxmlformats.org/drawingml/2006/chartDrawing">
    <cdr:from>
      <cdr:x>0.07795</cdr:x>
      <cdr:y>0.44759</cdr:y>
    </cdr:from>
    <cdr:to>
      <cdr:x>0.99338</cdr:x>
      <cdr:y>0.44759</cdr:y>
    </cdr:to>
    <cdr:sp macro="" textlink="">
      <cdr:nvSpPr>
        <cdr:cNvPr id="10244" name="Line 4"/>
        <cdr:cNvSpPr>
          <a:spLocks xmlns:a="http://schemas.openxmlformats.org/drawingml/2006/main" noChangeShapeType="1"/>
        </cdr:cNvSpPr>
      </cdr:nvSpPr>
      <cdr:spPr bwMode="auto">
        <a:xfrm xmlns:a="http://schemas.openxmlformats.org/drawingml/2006/main">
          <a:off x="198942" y="715143"/>
          <a:ext cx="2719059" cy="0"/>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0.12219</cdr:x>
      <cdr:y>0.66867</cdr:y>
    </cdr:from>
    <cdr:to>
      <cdr:x>0.3119</cdr:x>
      <cdr:y>0.81325</cdr:y>
    </cdr:to>
    <cdr:sp macro="" textlink="結果_IS!$W$49">
      <cdr:nvSpPr>
        <cdr:cNvPr id="2" name="テキスト ボックス 1"/>
        <cdr:cNvSpPr txBox="1"/>
      </cdr:nvSpPr>
      <cdr:spPr>
        <a:xfrm xmlns:a="http://schemas.openxmlformats.org/drawingml/2006/main">
          <a:off x="361950" y="1057275"/>
          <a:ext cx="561975" cy="228600"/>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fld id="{3BB801B7-3F2D-48D5-BD75-950D6880779B}" type="TxLink">
            <a:rPr lang="en-US" altLang="en-US" sz="1000" b="0" i="0" u="none" strike="noStrike">
              <a:solidFill>
                <a:srgbClr val="000000"/>
              </a:solidFill>
              <a:latin typeface="Arial"/>
              <a:cs typeface="Arial"/>
            </a:rPr>
            <a:pPr algn="ctr"/>
            <a:t>#REF!</a:t>
          </a:fld>
          <a:endParaRPr lang="ja-JP" altLang="en-US" sz="1000"/>
        </a:p>
      </cdr:txBody>
    </cdr:sp>
  </cdr:relSizeAnchor>
  <cdr:relSizeAnchor xmlns:cdr="http://schemas.openxmlformats.org/drawingml/2006/chartDrawing">
    <cdr:from>
      <cdr:x>0.43837</cdr:x>
      <cdr:y>0.67068</cdr:y>
    </cdr:from>
    <cdr:to>
      <cdr:x>0.62808</cdr:x>
      <cdr:y>0.81526</cdr:y>
    </cdr:to>
    <cdr:sp macro="" textlink="結果_IS!$W$50">
      <cdr:nvSpPr>
        <cdr:cNvPr id="4" name="テキスト ボックス 1"/>
        <cdr:cNvSpPr txBox="1"/>
      </cdr:nvSpPr>
      <cdr:spPr>
        <a:xfrm xmlns:a="http://schemas.openxmlformats.org/drawingml/2006/main">
          <a:off x="1298575" y="1060450"/>
          <a:ext cx="561975" cy="228600"/>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EA58F746-8187-4480-ABD3-5F491D7B8C07}" type="TxLink">
            <a:rPr lang="en-US" altLang="en-US" sz="1000" b="0" i="0" u="none" strike="noStrike">
              <a:solidFill>
                <a:srgbClr val="000000"/>
              </a:solidFill>
              <a:latin typeface="Arial"/>
              <a:cs typeface="Arial"/>
            </a:rPr>
            <a:pPr algn="ctr"/>
            <a:t>#REF!</a:t>
          </a:fld>
          <a:endParaRPr lang="ja-JP" altLang="en-US" sz="1000"/>
        </a:p>
      </cdr:txBody>
    </cdr:sp>
  </cdr:relSizeAnchor>
  <cdr:relSizeAnchor xmlns:cdr="http://schemas.openxmlformats.org/drawingml/2006/chartDrawing">
    <cdr:from>
      <cdr:x>0.73741</cdr:x>
      <cdr:y>0.67068</cdr:y>
    </cdr:from>
    <cdr:to>
      <cdr:x>0.92712</cdr:x>
      <cdr:y>0.81526</cdr:y>
    </cdr:to>
    <cdr:sp macro="" textlink="結果_IS!$W$51">
      <cdr:nvSpPr>
        <cdr:cNvPr id="5" name="テキスト ボックス 1"/>
        <cdr:cNvSpPr txBox="1"/>
      </cdr:nvSpPr>
      <cdr:spPr>
        <a:xfrm xmlns:a="http://schemas.openxmlformats.org/drawingml/2006/main">
          <a:off x="2184400" y="1060450"/>
          <a:ext cx="561975" cy="228600"/>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936A66E5-2F2D-42D8-95DB-A2B582AC9157}" type="TxLink">
            <a:rPr lang="en-US" altLang="en-US" sz="1000" b="0" i="0" u="none" strike="noStrike">
              <a:solidFill>
                <a:srgbClr val="000000"/>
              </a:solidFill>
              <a:latin typeface="Arial"/>
              <a:cs typeface="Arial"/>
            </a:rPr>
            <a:pPr algn="ctr"/>
            <a:t>#REF!</a:t>
          </a:fld>
          <a:endParaRPr lang="ja-JP" altLang="en-US" sz="1000"/>
        </a:p>
      </cdr:txBody>
    </cdr:sp>
  </cdr:relSizeAnchor>
</c:userShapes>
</file>

<file path=xl/drawings/drawing5.xml><?xml version="1.0" encoding="utf-8"?>
<c:userShapes xmlns:c="http://schemas.openxmlformats.org/drawingml/2006/chart">
  <cdr:relSizeAnchor xmlns:cdr="http://schemas.openxmlformats.org/drawingml/2006/chartDrawing">
    <cdr:from>
      <cdr:x>0.07795</cdr:x>
      <cdr:y>0.44759</cdr:y>
    </cdr:from>
    <cdr:to>
      <cdr:x>0.99338</cdr:x>
      <cdr:y>0.44759</cdr:y>
    </cdr:to>
    <cdr:sp macro="" textlink="">
      <cdr:nvSpPr>
        <cdr:cNvPr id="10244" name="Line 4"/>
        <cdr:cNvSpPr>
          <a:spLocks xmlns:a="http://schemas.openxmlformats.org/drawingml/2006/main" noChangeShapeType="1"/>
        </cdr:cNvSpPr>
      </cdr:nvSpPr>
      <cdr:spPr bwMode="auto">
        <a:xfrm xmlns:a="http://schemas.openxmlformats.org/drawingml/2006/main">
          <a:off x="198942" y="715143"/>
          <a:ext cx="2719059" cy="0"/>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0.39691</cdr:x>
      <cdr:y>0.67068</cdr:y>
    </cdr:from>
    <cdr:to>
      <cdr:x>0.64676</cdr:x>
      <cdr:y>0.81526</cdr:y>
    </cdr:to>
    <cdr:sp macro="" textlink="結果_IS!$Z$49">
      <cdr:nvSpPr>
        <cdr:cNvPr id="4" name="テキスト ボックス 1"/>
        <cdr:cNvSpPr txBox="1"/>
      </cdr:nvSpPr>
      <cdr:spPr>
        <a:xfrm xmlns:a="http://schemas.openxmlformats.org/drawingml/2006/main">
          <a:off x="733426" y="1060446"/>
          <a:ext cx="461697" cy="228602"/>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35C767FA-1298-460C-A31A-5C424D1475D3}" type="TxLink">
            <a:rPr lang="en-US" altLang="en-US" sz="1100" b="0" i="0" u="none" strike="noStrike">
              <a:solidFill>
                <a:srgbClr val="000000"/>
              </a:solidFill>
              <a:latin typeface="Arial"/>
              <a:cs typeface="Arial"/>
            </a:rPr>
            <a:pPr algn="ctr"/>
            <a:t>#REF!</a:t>
          </a:fld>
          <a:endParaRPr lang="ja-JP" altLang="en-US" sz="1000"/>
        </a:p>
      </cdr:txBody>
    </cdr:sp>
  </cdr:relSizeAnchor>
</c:userShapes>
</file>

<file path=xl/drawings/drawing6.xml><?xml version="1.0" encoding="utf-8"?>
<c:userShapes xmlns:c="http://schemas.openxmlformats.org/drawingml/2006/chart">
  <cdr:relSizeAnchor xmlns:cdr="http://schemas.openxmlformats.org/drawingml/2006/chartDrawing">
    <cdr:from>
      <cdr:x>0.07948</cdr:x>
      <cdr:y>0.44568</cdr:y>
    </cdr:from>
    <cdr:to>
      <cdr:x>0.98098</cdr:x>
      <cdr:y>0.44568</cdr:y>
    </cdr:to>
    <cdr:sp macro="" textlink="">
      <cdr:nvSpPr>
        <cdr:cNvPr id="7173" name="Line 5"/>
        <cdr:cNvSpPr>
          <a:spLocks xmlns:a="http://schemas.openxmlformats.org/drawingml/2006/main" noChangeShapeType="1"/>
        </cdr:cNvSpPr>
      </cdr:nvSpPr>
      <cdr:spPr bwMode="auto">
        <a:xfrm xmlns:a="http://schemas.openxmlformats.org/drawingml/2006/main">
          <a:off x="265865" y="703179"/>
          <a:ext cx="2979613" cy="0"/>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0.56647</cdr:x>
      <cdr:y>0.65663</cdr:y>
    </cdr:from>
    <cdr:to>
      <cdr:x>0.72832</cdr:x>
      <cdr:y>0.80723</cdr:y>
    </cdr:to>
    <cdr:sp macro="" textlink="結果_IS!$T$62">
      <cdr:nvSpPr>
        <cdr:cNvPr id="2" name="テキスト ボックス 1"/>
        <cdr:cNvSpPr txBox="1"/>
      </cdr:nvSpPr>
      <cdr:spPr>
        <a:xfrm xmlns:a="http://schemas.openxmlformats.org/drawingml/2006/main">
          <a:off x="1866900" y="1038225"/>
          <a:ext cx="533400" cy="238125"/>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fld id="{C16051E3-1E1E-47B6-B034-7EA0B3511EE5}"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#REF!</a:t>
          </a:fld>
          <a:endParaRPr lang="ja-JP" altLang="en-US"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0.11657</cdr:x>
      <cdr:y>0.65863</cdr:y>
    </cdr:from>
    <cdr:to>
      <cdr:x>0.27842</cdr:x>
      <cdr:y>0.80924</cdr:y>
    </cdr:to>
    <cdr:sp macro="" textlink="結果_IS!$T$60">
      <cdr:nvSpPr>
        <cdr:cNvPr id="4" name="テキスト ボックス 1"/>
        <cdr:cNvSpPr txBox="1"/>
      </cdr:nvSpPr>
      <cdr:spPr>
        <a:xfrm xmlns:a="http://schemas.openxmlformats.org/drawingml/2006/main">
          <a:off x="384175" y="1041400"/>
          <a:ext cx="533400" cy="238125"/>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D78C4F03-F6B8-4145-8923-B76ADE60257E}"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#REF!</a:t>
          </a:fld>
          <a:endParaRPr lang="ja-JP" altLang="en-US"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0.342</cdr:x>
      <cdr:y>0.65261</cdr:y>
    </cdr:from>
    <cdr:to>
      <cdr:x>0.50385</cdr:x>
      <cdr:y>0.80321</cdr:y>
    </cdr:to>
    <cdr:sp macro="" textlink="結果_IS!$T$61">
      <cdr:nvSpPr>
        <cdr:cNvPr id="5" name="テキスト ボックス 1"/>
        <cdr:cNvSpPr txBox="1"/>
      </cdr:nvSpPr>
      <cdr:spPr>
        <a:xfrm xmlns:a="http://schemas.openxmlformats.org/drawingml/2006/main">
          <a:off x="1127125" y="1031875"/>
          <a:ext cx="533400" cy="238125"/>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8532BF98-A9FD-4C24-879A-B45B0E1C1C02}"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#REF!</a:t>
          </a:fld>
          <a:endParaRPr lang="ja-JP" altLang="en-US"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0.80154</cdr:x>
      <cdr:y>0.65863</cdr:y>
    </cdr:from>
    <cdr:to>
      <cdr:x>0.96339</cdr:x>
      <cdr:y>0.80924</cdr:y>
    </cdr:to>
    <cdr:sp macro="" textlink="結果_IS!$T$63">
      <cdr:nvSpPr>
        <cdr:cNvPr id="6" name="テキスト ボックス 1"/>
        <cdr:cNvSpPr txBox="1"/>
      </cdr:nvSpPr>
      <cdr:spPr>
        <a:xfrm xmlns:a="http://schemas.openxmlformats.org/drawingml/2006/main">
          <a:off x="2641600" y="1041400"/>
          <a:ext cx="533400" cy="238125"/>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0A1D4462-9699-437B-9885-D27D5A6C1530}"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#REF!</a:t>
          </a:fld>
          <a:endParaRPr lang="ja-JP" altLang="en-US" sz="1000">
            <a:latin typeface="Arial" panose="020B0604020202020204" pitchFamily="34" charset="0"/>
            <a:cs typeface="Arial" panose="020B0604020202020204"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0.07795</cdr:x>
      <cdr:y>0.44759</cdr:y>
    </cdr:from>
    <cdr:to>
      <cdr:x>0.99338</cdr:x>
      <cdr:y>0.44759</cdr:y>
    </cdr:to>
    <cdr:sp macro="" textlink="">
      <cdr:nvSpPr>
        <cdr:cNvPr id="10244" name="Line 4"/>
        <cdr:cNvSpPr>
          <a:spLocks xmlns:a="http://schemas.openxmlformats.org/drawingml/2006/main" noChangeShapeType="1"/>
        </cdr:cNvSpPr>
      </cdr:nvSpPr>
      <cdr:spPr bwMode="auto">
        <a:xfrm xmlns:a="http://schemas.openxmlformats.org/drawingml/2006/main">
          <a:off x="198942" y="715143"/>
          <a:ext cx="2719059" cy="0"/>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0.12219</cdr:x>
      <cdr:y>0.66867</cdr:y>
    </cdr:from>
    <cdr:to>
      <cdr:x>0.3119</cdr:x>
      <cdr:y>0.81325</cdr:y>
    </cdr:to>
    <cdr:sp macro="" textlink="結果_IS!$W$60">
      <cdr:nvSpPr>
        <cdr:cNvPr id="2" name="テキスト ボックス 1"/>
        <cdr:cNvSpPr txBox="1"/>
      </cdr:nvSpPr>
      <cdr:spPr>
        <a:xfrm xmlns:a="http://schemas.openxmlformats.org/drawingml/2006/main">
          <a:off x="361947" y="1057270"/>
          <a:ext cx="561973" cy="228603"/>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fld id="{15FAB5FD-FC8D-48BA-AD0E-5FB581A210DC}"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#REF!</a:t>
          </a:fld>
          <a:endParaRPr lang="ja-JP" altLang="en-US"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0.43837</cdr:x>
      <cdr:y>0.6767</cdr:y>
    </cdr:from>
    <cdr:to>
      <cdr:x>0.62808</cdr:x>
      <cdr:y>0.82128</cdr:y>
    </cdr:to>
    <cdr:sp macro="" textlink="結果_IS!$W$61">
      <cdr:nvSpPr>
        <cdr:cNvPr id="4" name="テキスト ボックス 1"/>
        <cdr:cNvSpPr txBox="1"/>
      </cdr:nvSpPr>
      <cdr:spPr>
        <a:xfrm xmlns:a="http://schemas.openxmlformats.org/drawingml/2006/main">
          <a:off x="1298570" y="1069971"/>
          <a:ext cx="561973" cy="228603"/>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9E7AFA0B-83C3-46E0-B9DD-7D49F031A672}"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#REF!</a:t>
          </a:fld>
          <a:endParaRPr lang="ja-JP" altLang="en-US"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0.74062</cdr:x>
      <cdr:y>0.67671</cdr:y>
    </cdr:from>
    <cdr:to>
      <cdr:x>0.93034</cdr:x>
      <cdr:y>0.82129</cdr:y>
    </cdr:to>
    <cdr:sp macro="" textlink="結果_IS!$W$62">
      <cdr:nvSpPr>
        <cdr:cNvPr id="5" name="テキスト ボックス 1"/>
        <cdr:cNvSpPr txBox="1"/>
      </cdr:nvSpPr>
      <cdr:spPr>
        <a:xfrm xmlns:a="http://schemas.openxmlformats.org/drawingml/2006/main">
          <a:off x="2193912" y="1069975"/>
          <a:ext cx="562003" cy="228603"/>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9B6F1FE0-6146-412C-BC9C-1FE08E114054}"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#REF!</a:t>
          </a:fld>
          <a:endParaRPr lang="ja-JP" altLang="en-US" sz="1000">
            <a:latin typeface="Arial" panose="020B0604020202020204" pitchFamily="34" charset="0"/>
            <a:cs typeface="Arial" panose="020B0604020202020204"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0.06187</cdr:x>
      <cdr:y>0.41145</cdr:y>
    </cdr:from>
    <cdr:to>
      <cdr:x>0.9773</cdr:x>
      <cdr:y>0.41145</cdr:y>
    </cdr:to>
    <cdr:sp macro="" textlink="">
      <cdr:nvSpPr>
        <cdr:cNvPr id="10244" name="Line 4"/>
        <cdr:cNvSpPr>
          <a:spLocks xmlns:a="http://schemas.openxmlformats.org/drawingml/2006/main" noChangeShapeType="1"/>
        </cdr:cNvSpPr>
      </cdr:nvSpPr>
      <cdr:spPr bwMode="auto">
        <a:xfrm xmlns:a="http://schemas.openxmlformats.org/drawingml/2006/main">
          <a:off x="183284" y="650557"/>
          <a:ext cx="2711756" cy="0"/>
        </a:xfrm>
        <a:prstGeom xmlns:a="http://schemas.openxmlformats.org/drawingml/2006/main" prst="line">
          <a:avLst/>
        </a:prstGeom>
        <a:noFill xmlns:a="http://schemas.openxmlformats.org/drawingml/2006/main"/>
        <a:ln xmlns:a="http://schemas.openxmlformats.org/drawingml/2006/main" w="19050">
          <a:solidFill>
            <a:srgbClr val="FF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0.43837</cdr:x>
      <cdr:y>0.6767</cdr:y>
    </cdr:from>
    <cdr:to>
      <cdr:x>0.62808</cdr:x>
      <cdr:y>0.82128</cdr:y>
    </cdr:to>
    <cdr:sp macro="" textlink="結果_IS!$Z$61">
      <cdr:nvSpPr>
        <cdr:cNvPr id="4" name="テキスト ボックス 1"/>
        <cdr:cNvSpPr txBox="1"/>
      </cdr:nvSpPr>
      <cdr:spPr>
        <a:xfrm xmlns:a="http://schemas.openxmlformats.org/drawingml/2006/main">
          <a:off x="1298570" y="1069971"/>
          <a:ext cx="561973" cy="228603"/>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45B25313-F4FB-43CD-9FE3-490D1A780D37}" type="TxLink">
            <a:rPr lang="en-US" altLang="en-US" sz="1000" b="0" i="0" u="none" strike="noStrike">
              <a:solidFill>
                <a:srgbClr val="000000"/>
              </a:solidFill>
              <a:latin typeface="Arial" panose="020B0604020202020204" pitchFamily="34" charset="0"/>
              <a:ea typeface="ＭＳ Ｐゴシック"/>
              <a:cs typeface="Arial" panose="020B0604020202020204" pitchFamily="34" charset="0"/>
            </a:rPr>
            <a:pPr algn="ctr"/>
            <a:t>#REF!</a:t>
          </a:fld>
          <a:endParaRPr lang="ja-JP" altLang="en-US" sz="1000">
            <a:latin typeface="Arial" panose="020B0604020202020204" pitchFamily="34" charset="0"/>
            <a:cs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editAs="oneCell">
    <xdr:from>
      <xdr:col>1</xdr:col>
      <xdr:colOff>247650</xdr:colOff>
      <xdr:row>1</xdr:row>
      <xdr:rowOff>47625</xdr:rowOff>
    </xdr:from>
    <xdr:to>
      <xdr:col>5</xdr:col>
      <xdr:colOff>615106</xdr:colOff>
      <xdr:row>2</xdr:row>
      <xdr:rowOff>295275</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0" y="152400"/>
          <a:ext cx="5625256" cy="5715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9.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15"/>
  <sheetViews>
    <sheetView showGridLines="0" workbookViewId="0">
      <selection activeCell="L60" sqref="L60"/>
    </sheetView>
  </sheetViews>
  <sheetFormatPr defaultColWidth="0" defaultRowHeight="0" customHeight="1" zeroHeight="1"/>
  <cols>
    <col min="1" max="1" width="0.75" style="103" customWidth="1"/>
    <col min="2" max="2" width="2.125" style="121" customWidth="1"/>
    <col min="3" max="3" width="13.375" style="121" customWidth="1"/>
    <col min="4" max="4" width="5.375" style="122" customWidth="1"/>
    <col min="5" max="5" width="9.75" style="490" customWidth="1"/>
    <col min="6" max="6" width="6.25" style="464" customWidth="1"/>
    <col min="7" max="7" width="6.5" style="464" customWidth="1"/>
    <col min="8" max="8" width="13.125" style="464" customWidth="1"/>
    <col min="9" max="9" width="6.875" style="465" customWidth="1"/>
    <col min="10" max="10" width="12.125" style="465" customWidth="1"/>
    <col min="11" max="12" width="11.875" style="464" customWidth="1"/>
    <col min="13" max="13" width="11.75" style="467" customWidth="1"/>
    <col min="14" max="14" width="8.625" style="467" customWidth="1"/>
    <col min="15" max="15" width="11.5" style="467" customWidth="1"/>
    <col min="16" max="16" width="0.75" style="103" customWidth="1"/>
    <col min="17" max="17" width="3.875" style="103" bestFit="1" customWidth="1"/>
    <col min="18" max="18" width="20.625" style="113" bestFit="1" customWidth="1"/>
    <col min="19" max="19" width="18.625" style="476" bestFit="1" customWidth="1"/>
    <col min="20" max="20" width="15.25" style="113" bestFit="1" customWidth="1"/>
    <col min="21" max="21" width="19.25" style="113" bestFit="1" customWidth="1"/>
    <col min="22" max="22" width="18.625" style="113" bestFit="1" customWidth="1"/>
    <col min="23" max="23" width="12.75" style="113" bestFit="1" customWidth="1"/>
    <col min="24" max="24" width="30.625" style="113" customWidth="1"/>
    <col min="25" max="26" width="18.625" style="113" bestFit="1" customWidth="1"/>
    <col min="27" max="27" width="4.5" style="113" bestFit="1" customWidth="1"/>
    <col min="28" max="28" width="6.375" style="113" hidden="1" customWidth="1"/>
    <col min="29" max="29" width="6.375" style="450" hidden="1" customWidth="1"/>
    <col min="30" max="31" width="5" style="450" hidden="1" customWidth="1"/>
    <col min="32" max="32" width="5.125" style="450" hidden="1" customWidth="1"/>
    <col min="33" max="16384" width="9" style="450" hidden="1"/>
  </cols>
  <sheetData>
    <row r="1" spans="1:28" s="101" customFormat="1" ht="6" customHeight="1" thickBot="1">
      <c r="A1" s="93"/>
      <c r="B1" s="94"/>
      <c r="C1" s="95"/>
      <c r="D1" s="96"/>
      <c r="E1" s="97"/>
      <c r="F1" s="98"/>
      <c r="G1" s="98"/>
      <c r="H1" s="98"/>
      <c r="I1" s="99"/>
      <c r="J1" s="99"/>
      <c r="K1" s="98"/>
      <c r="L1" s="100"/>
      <c r="M1" s="97"/>
      <c r="N1" s="97"/>
      <c r="O1" s="93"/>
      <c r="P1" s="93"/>
      <c r="Q1" s="93"/>
      <c r="S1" s="102"/>
    </row>
    <row r="2" spans="1:28" s="113" customFormat="1" ht="18.75" customHeight="1" thickTop="1">
      <c r="A2" s="103"/>
      <c r="B2" s="104"/>
      <c r="C2" s="105"/>
      <c r="D2" s="106"/>
      <c r="E2" s="107"/>
      <c r="F2" s="108"/>
      <c r="G2" s="108"/>
      <c r="H2" s="108"/>
      <c r="I2" s="109"/>
      <c r="J2" s="110"/>
      <c r="K2" s="110"/>
      <c r="L2" s="110"/>
      <c r="M2" s="110"/>
      <c r="N2" s="108"/>
      <c r="O2" s="111"/>
      <c r="P2" s="103"/>
      <c r="Q2" s="1214" t="s">
        <v>619</v>
      </c>
      <c r="R2" s="112"/>
      <c r="S2" s="112"/>
      <c r="T2" s="112"/>
      <c r="U2" s="112"/>
      <c r="V2" s="112"/>
      <c r="W2" s="112"/>
      <c r="X2" s="112"/>
      <c r="Y2" s="112"/>
      <c r="Z2" s="112"/>
      <c r="AA2" s="112"/>
      <c r="AB2" s="112"/>
    </row>
    <row r="3" spans="1:28" s="113" customFormat="1" ht="18.75" customHeight="1">
      <c r="A3" s="103"/>
      <c r="B3" s="104"/>
      <c r="C3" s="105"/>
      <c r="D3" s="106"/>
      <c r="E3" s="107"/>
      <c r="F3" s="108"/>
      <c r="G3" s="108"/>
      <c r="H3" s="108"/>
      <c r="I3" s="109"/>
      <c r="J3" s="110"/>
      <c r="K3" s="110"/>
      <c r="L3" s="110"/>
      <c r="M3" s="110"/>
      <c r="N3" s="108"/>
      <c r="O3" s="114"/>
      <c r="P3" s="103"/>
      <c r="Q3" s="1215"/>
      <c r="R3" s="112"/>
      <c r="S3" s="112"/>
      <c r="T3" s="112"/>
      <c r="U3" s="112"/>
      <c r="V3" s="112"/>
      <c r="W3" s="112"/>
      <c r="X3" s="112"/>
      <c r="Y3" s="112"/>
      <c r="Z3" s="112"/>
      <c r="AA3" s="112"/>
      <c r="AB3" s="112"/>
    </row>
    <row r="4" spans="1:28" s="113" customFormat="1" ht="18.75" customHeight="1">
      <c r="A4" s="103"/>
      <c r="B4" s="104"/>
      <c r="C4" s="105"/>
      <c r="D4" s="106"/>
      <c r="E4" s="107"/>
      <c r="F4" s="108"/>
      <c r="G4" s="108"/>
      <c r="H4" s="108"/>
      <c r="I4" s="115"/>
      <c r="J4" s="110"/>
      <c r="K4" s="110"/>
      <c r="L4" s="110"/>
      <c r="M4" s="110"/>
      <c r="N4" s="108"/>
      <c r="O4" s="111"/>
      <c r="P4" s="103"/>
      <c r="Q4" s="1215"/>
      <c r="R4" s="112"/>
      <c r="S4" s="112"/>
      <c r="T4" s="112"/>
      <c r="U4" s="112"/>
      <c r="V4" s="112"/>
      <c r="W4" s="112"/>
      <c r="X4" s="112"/>
      <c r="Y4" s="112"/>
      <c r="Z4" s="112"/>
      <c r="AA4" s="112"/>
      <c r="AB4" s="112"/>
    </row>
    <row r="5" spans="1:28" s="113" customFormat="1" ht="13.5" customHeight="1" thickBot="1">
      <c r="A5" s="103"/>
      <c r="B5" s="116"/>
      <c r="C5" s="117"/>
      <c r="D5" s="106"/>
      <c r="E5" s="107"/>
      <c r="F5" s="108"/>
      <c r="G5" s="108"/>
      <c r="H5" s="108"/>
      <c r="I5" s="118"/>
      <c r="J5" s="119" t="s">
        <v>607</v>
      </c>
      <c r="K5" s="1217" t="str">
        <f>メイン!C6</f>
        <v>CASBEE-建築(新築)2016年版</v>
      </c>
      <c r="L5" s="1218"/>
      <c r="M5" s="119" t="s">
        <v>620</v>
      </c>
      <c r="N5" s="1217" t="str">
        <f>メイン!C5</f>
        <v>coCASBEE-BD_NC_2016(v1.0)</v>
      </c>
      <c r="O5" s="1219"/>
      <c r="P5" s="103"/>
      <c r="Q5" s="1216"/>
      <c r="R5" s="134" t="s">
        <v>622</v>
      </c>
      <c r="T5" s="112"/>
      <c r="U5" s="134" t="s">
        <v>623</v>
      </c>
      <c r="V5" s="112"/>
      <c r="W5" s="112"/>
      <c r="X5" s="112"/>
      <c r="Y5" s="112"/>
      <c r="Z5" s="112"/>
      <c r="AA5" s="112"/>
      <c r="AB5" s="112"/>
    </row>
    <row r="6" spans="1:28" s="113" customFormat="1" ht="6" customHeight="1" thickTop="1" thickBot="1">
      <c r="A6" s="103"/>
      <c r="B6" s="120"/>
      <c r="C6" s="121"/>
      <c r="D6" s="122"/>
      <c r="E6" s="123"/>
      <c r="F6" s="124"/>
      <c r="G6" s="124"/>
      <c r="H6" s="124"/>
      <c r="I6" s="125"/>
      <c r="J6" s="126"/>
      <c r="K6" s="126"/>
      <c r="L6" s="127"/>
      <c r="M6" s="123"/>
      <c r="N6" s="123"/>
      <c r="O6" s="123"/>
      <c r="P6" s="103"/>
      <c r="Q6" s="103"/>
      <c r="S6" s="112"/>
      <c r="T6" s="112"/>
      <c r="AB6" s="112"/>
    </row>
    <row r="7" spans="1:28" s="113" customFormat="1" ht="19.5" customHeight="1" thickBot="1">
      <c r="A7" s="103"/>
      <c r="B7" s="128" t="s">
        <v>621</v>
      </c>
      <c r="C7" s="129"/>
      <c r="D7" s="130"/>
      <c r="E7" s="129"/>
      <c r="F7" s="129"/>
      <c r="G7" s="129"/>
      <c r="H7" s="132" t="s">
        <v>908</v>
      </c>
      <c r="I7" s="131"/>
      <c r="J7" s="131"/>
      <c r="K7" s="131"/>
      <c r="L7" s="132" t="s">
        <v>915</v>
      </c>
      <c r="M7" s="129"/>
      <c r="N7" s="129"/>
      <c r="O7" s="133"/>
      <c r="P7" s="103"/>
      <c r="Q7" s="103"/>
      <c r="R7" s="146" t="s">
        <v>683</v>
      </c>
      <c r="S7" s="146" t="e">
        <f>#REF!</f>
        <v>#REF!</v>
      </c>
      <c r="T7" s="112"/>
      <c r="U7" s="147"/>
      <c r="V7" s="147" t="s">
        <v>626</v>
      </c>
      <c r="W7" s="148" t="s">
        <v>684</v>
      </c>
      <c r="X7" s="148">
        <v>4</v>
      </c>
      <c r="Y7" s="148">
        <v>2</v>
      </c>
      <c r="Z7" s="149" t="s">
        <v>627</v>
      </c>
      <c r="AA7" s="150" t="s">
        <v>685</v>
      </c>
      <c r="AB7" s="112"/>
    </row>
    <row r="8" spans="1:28" s="113" customFormat="1" ht="19.5" customHeight="1">
      <c r="A8" s="103"/>
      <c r="B8" s="135" t="s">
        <v>624</v>
      </c>
      <c r="C8" s="136"/>
      <c r="D8" s="137" t="str">
        <f>メイン!C11</f>
        <v>○○ビル</v>
      </c>
      <c r="E8" s="136"/>
      <c r="F8" s="136"/>
      <c r="G8" s="138"/>
      <c r="H8" s="139" t="s">
        <v>909</v>
      </c>
      <c r="J8" s="141" t="str">
        <f>メイン!C26</f>
        <v>○○サービス</v>
      </c>
      <c r="K8" s="142"/>
      <c r="L8" s="143"/>
      <c r="M8" s="144"/>
      <c r="N8" s="144"/>
      <c r="O8" s="145"/>
      <c r="P8" s="103"/>
      <c r="Q8" s="103"/>
      <c r="R8" s="146" t="s">
        <v>686</v>
      </c>
      <c r="S8" s="146" t="e">
        <f>#REF!</f>
        <v>#REF!</v>
      </c>
      <c r="T8" s="112"/>
      <c r="U8" s="160" t="s">
        <v>687</v>
      </c>
      <c r="V8" s="147" t="s">
        <v>191</v>
      </c>
      <c r="W8" s="148">
        <v>5</v>
      </c>
      <c r="X8" s="148">
        <v>4</v>
      </c>
      <c r="Y8" s="148">
        <v>2</v>
      </c>
      <c r="Z8" s="161" t="e">
        <f>V46</f>
        <v>#REF!</v>
      </c>
      <c r="AA8" s="150">
        <v>3</v>
      </c>
      <c r="AB8" s="112"/>
    </row>
    <row r="9" spans="1:28" s="113" customFormat="1" ht="19.5" customHeight="1">
      <c r="A9" s="103"/>
      <c r="B9" s="151" t="s">
        <v>628</v>
      </c>
      <c r="C9" s="152"/>
      <c r="D9" s="153" t="str">
        <f>メイン!C12</f>
        <v>○○県○○市</v>
      </c>
      <c r="E9" s="152"/>
      <c r="F9" s="154"/>
      <c r="H9" s="139" t="s">
        <v>910</v>
      </c>
      <c r="J9" s="746" t="str">
        <f>メイン!C27</f>
        <v>○○</v>
      </c>
      <c r="K9" s="154"/>
      <c r="L9" s="158"/>
      <c r="O9" s="159"/>
      <c r="P9" s="103"/>
      <c r="Q9" s="103"/>
      <c r="R9" s="149" t="s">
        <v>192</v>
      </c>
      <c r="S9" s="149" t="e">
        <f>25*(S7-1)</f>
        <v>#REF!</v>
      </c>
      <c r="U9" s="160" t="s">
        <v>193</v>
      </c>
      <c r="V9" s="167" t="s">
        <v>632</v>
      </c>
      <c r="W9" s="148">
        <v>5</v>
      </c>
      <c r="X9" s="148">
        <v>4</v>
      </c>
      <c r="Y9" s="148">
        <v>2</v>
      </c>
      <c r="Z9" s="161" t="e">
        <f>Y46</f>
        <v>#REF!</v>
      </c>
      <c r="AA9" s="150">
        <v>3</v>
      </c>
    </row>
    <row r="10" spans="1:28" s="113" customFormat="1" ht="18.75" customHeight="1">
      <c r="A10" s="103"/>
      <c r="B10" s="151" t="s">
        <v>83</v>
      </c>
      <c r="C10" s="162"/>
      <c r="D10" s="153" t="str">
        <f>メイン!C14</f>
        <v>商業地域、防火地域</v>
      </c>
      <c r="E10" s="162"/>
      <c r="F10" s="162"/>
      <c r="H10" s="139" t="s">
        <v>911</v>
      </c>
      <c r="J10" s="183">
        <f>メイン!C28</f>
        <v>41831</v>
      </c>
      <c r="K10" s="154"/>
      <c r="L10" s="164"/>
      <c r="M10" s="165"/>
      <c r="N10" s="165"/>
      <c r="O10" s="166"/>
      <c r="P10" s="103"/>
      <c r="Q10" s="103"/>
      <c r="R10" s="149" t="s">
        <v>633</v>
      </c>
      <c r="S10" s="149" t="e">
        <f>25*(5-S8)</f>
        <v>#REF!</v>
      </c>
      <c r="U10" s="160" t="s">
        <v>496</v>
      </c>
      <c r="V10" s="174" t="s">
        <v>634</v>
      </c>
      <c r="W10" s="148">
        <v>5</v>
      </c>
      <c r="X10" s="148">
        <v>4</v>
      </c>
      <c r="Y10" s="148">
        <v>2</v>
      </c>
      <c r="Z10" s="161" t="e">
        <f>Y57</f>
        <v>#REF!</v>
      </c>
      <c r="AA10" s="150">
        <v>3</v>
      </c>
    </row>
    <row r="11" spans="1:28" s="113" customFormat="1" ht="18.75" customHeight="1">
      <c r="A11" s="103"/>
      <c r="B11" s="168" t="s">
        <v>831</v>
      </c>
      <c r="C11" s="169"/>
      <c r="D11" s="170" t="str">
        <f>IF(メイン!F12="","",メイン!F12)</f>
        <v/>
      </c>
      <c r="E11" s="169"/>
      <c r="F11" s="171"/>
      <c r="G11" s="172"/>
      <c r="H11" s="139" t="s">
        <v>912</v>
      </c>
      <c r="J11" s="163" t="str">
        <f>メイン!C29</f>
        <v>XXX</v>
      </c>
      <c r="K11" s="195" t="s">
        <v>914</v>
      </c>
      <c r="L11" s="164"/>
      <c r="M11" s="165"/>
      <c r="N11" s="165"/>
      <c r="O11" s="166"/>
      <c r="P11" s="103"/>
      <c r="Q11" s="103"/>
      <c r="R11" s="149" t="s">
        <v>638</v>
      </c>
      <c r="S11" s="149" t="e">
        <f>S9/S10</f>
        <v>#REF!</v>
      </c>
      <c r="U11" s="160" t="s">
        <v>680</v>
      </c>
      <c r="V11" s="174" t="s">
        <v>639</v>
      </c>
      <c r="W11" s="148">
        <v>5</v>
      </c>
      <c r="X11" s="148">
        <v>4</v>
      </c>
      <c r="Y11" s="148">
        <v>2</v>
      </c>
      <c r="Z11" s="161" t="e">
        <f>V57</f>
        <v>#REF!</v>
      </c>
      <c r="AA11" s="150">
        <v>3</v>
      </c>
    </row>
    <row r="12" spans="1:28" s="113" customFormat="1" ht="18.75" customHeight="1">
      <c r="A12" s="103"/>
      <c r="B12" s="175" t="s">
        <v>635</v>
      </c>
      <c r="C12" s="176"/>
      <c r="D12" s="177" t="str">
        <f>メイン!C21</f>
        <v>事務所,</v>
      </c>
      <c r="E12" s="176"/>
      <c r="F12" s="176"/>
      <c r="G12" s="178"/>
      <c r="H12" s="139" t="s">
        <v>913</v>
      </c>
      <c r="J12" s="746" t="str">
        <f>メイン!C30</f>
        <v>地上○○F～○○F</v>
      </c>
      <c r="K12" s="154"/>
      <c r="L12" s="164"/>
      <c r="M12" s="181" t="s">
        <v>637</v>
      </c>
      <c r="N12" s="165"/>
      <c r="O12" s="166"/>
      <c r="P12" s="103"/>
      <c r="Q12" s="103"/>
      <c r="R12" s="160" t="s">
        <v>194</v>
      </c>
      <c r="S12" s="186" t="e">
        <f>ROUNDDOWN(S11,1)</f>
        <v>#REF!</v>
      </c>
      <c r="U12" s="160" t="s">
        <v>195</v>
      </c>
      <c r="V12" s="174" t="s">
        <v>196</v>
      </c>
      <c r="W12" s="148">
        <v>5</v>
      </c>
      <c r="X12" s="148">
        <v>4</v>
      </c>
      <c r="Y12" s="148">
        <v>2</v>
      </c>
      <c r="Z12" s="161" t="e">
        <f>S57</f>
        <v>#REF!</v>
      </c>
      <c r="AA12" s="150">
        <v>3</v>
      </c>
    </row>
    <row r="13" spans="1:28" s="113" customFormat="1" ht="16.5" customHeight="1">
      <c r="A13" s="103"/>
      <c r="B13" s="719" t="s">
        <v>128</v>
      </c>
      <c r="C13" s="720"/>
      <c r="D13" s="1220" t="str">
        <f>メイン!C15</f>
        <v>201●年●月</v>
      </c>
      <c r="E13" s="1221"/>
      <c r="F13" s="721">
        <f>メイン!F15</f>
        <v>0</v>
      </c>
      <c r="G13" s="722"/>
      <c r="H13" s="139" t="s">
        <v>630</v>
      </c>
      <c r="I13" s="140"/>
      <c r="J13" s="163" t="str">
        <f>メイン!C32</f>
        <v>XX</v>
      </c>
      <c r="K13" s="154" t="s">
        <v>631</v>
      </c>
      <c r="L13" s="164"/>
      <c r="M13" s="185" t="s">
        <v>829</v>
      </c>
      <c r="N13" s="165"/>
      <c r="O13" s="166"/>
      <c r="P13" s="103"/>
      <c r="Q13" s="103"/>
      <c r="R13" s="149" t="s">
        <v>135</v>
      </c>
      <c r="S13" s="192" t="e">
        <f>IF(AND($S$9&gt;=50,$S$11&gt;=3),1,IF(S12&lt;0.5,1,IF(S12&lt;1,2,IF(S12&lt;1.5,3,IF(S12&lt;3,4,4))))/5)</f>
        <v>#REF!</v>
      </c>
      <c r="U13" s="160" t="s">
        <v>198</v>
      </c>
      <c r="V13" s="167" t="s">
        <v>132</v>
      </c>
      <c r="W13" s="148">
        <v>5</v>
      </c>
      <c r="X13" s="148">
        <v>4</v>
      </c>
      <c r="Y13" s="148">
        <v>2</v>
      </c>
      <c r="Z13" s="161" t="e">
        <f>IF(S46=0,1,S46)</f>
        <v>#REF!</v>
      </c>
      <c r="AA13" s="150">
        <v>3</v>
      </c>
    </row>
    <row r="14" spans="1:28" s="113" customFormat="1" ht="14.25" hidden="1">
      <c r="A14" s="103"/>
      <c r="B14" s="672" t="s">
        <v>866</v>
      </c>
      <c r="C14" s="142"/>
      <c r="D14" s="1222" t="str">
        <f>メイン!C16</f>
        <v>2016年６月～８月</v>
      </c>
      <c r="E14" s="1223"/>
      <c r="F14" s="675"/>
      <c r="G14" s="675"/>
      <c r="H14" s="155" t="s">
        <v>636</v>
      </c>
      <c r="I14" s="179"/>
      <c r="J14" s="157" t="str">
        <f>IF(メイン!E39=0,"",メイン!E39&amp;"評価")</f>
        <v/>
      </c>
      <c r="K14" s="180"/>
      <c r="L14" s="164"/>
      <c r="M14" s="185"/>
      <c r="N14" s="165"/>
      <c r="O14" s="166"/>
      <c r="P14" s="103"/>
      <c r="Q14" s="103"/>
      <c r="R14" s="149" t="s">
        <v>138</v>
      </c>
      <c r="S14" s="199" t="e">
        <f>1-S13</f>
        <v>#REF!</v>
      </c>
    </row>
    <row r="15" spans="1:28" s="113" customFormat="1" ht="14.25">
      <c r="A15" s="103"/>
      <c r="B15" s="723" t="s">
        <v>130</v>
      </c>
      <c r="C15" s="724"/>
      <c r="D15" s="725"/>
      <c r="E15" s="726" t="str">
        <f>メイン!C17</f>
        <v>XXX</v>
      </c>
      <c r="F15" s="721" t="s">
        <v>197</v>
      </c>
      <c r="G15" s="722"/>
      <c r="H15" s="155" t="str">
        <f>IF(メイン!I3=3,メイン!J33,メイン!I33)</f>
        <v>年間使用時間</v>
      </c>
      <c r="I15" s="156"/>
      <c r="J15" s="173" t="str">
        <f>IF(メイン!I3=3,メイン!C34,メイン!C33)</f>
        <v>XXX</v>
      </c>
      <c r="K15" s="727" t="str">
        <f>IF(メイン!I3=3,メイン!D34,メイン!D33)</f>
        <v>時間/年（想定値）</v>
      </c>
      <c r="L15" s="164"/>
      <c r="M15" s="185" t="s">
        <v>830</v>
      </c>
      <c r="N15" s="165"/>
      <c r="O15" s="166"/>
      <c r="P15" s="103"/>
      <c r="Q15" s="103"/>
    </row>
    <row r="16" spans="1:28" s="113" customFormat="1" ht="18.75" customHeight="1">
      <c r="A16" s="103"/>
      <c r="B16" s="139" t="s">
        <v>133</v>
      </c>
      <c r="C16" s="187"/>
      <c r="D16" s="188"/>
      <c r="E16" s="189" t="str">
        <f>メイン!C18</f>
        <v>XXX</v>
      </c>
      <c r="F16" s="190" t="s">
        <v>199</v>
      </c>
      <c r="H16" s="139" t="s">
        <v>129</v>
      </c>
      <c r="I16" s="182"/>
      <c r="J16" s="183" t="str">
        <f>IF(メイン!C39=0,"",メイン!C39)</f>
        <v>201●年●月●日</v>
      </c>
      <c r="K16" s="184"/>
      <c r="L16" s="164"/>
      <c r="M16" s="165"/>
      <c r="N16" s="165"/>
      <c r="O16" s="166"/>
      <c r="P16" s="103"/>
      <c r="Q16" s="103"/>
      <c r="V16" s="193"/>
      <c r="Z16" s="193"/>
    </row>
    <row r="17" spans="1:28" s="113" customFormat="1" ht="14.25">
      <c r="A17" s="103"/>
      <c r="B17" s="139" t="s">
        <v>136</v>
      </c>
      <c r="C17" s="187"/>
      <c r="D17" s="188"/>
      <c r="E17" s="194">
        <f>メイン!J66</f>
        <v>20000</v>
      </c>
      <c r="F17" s="195" t="s">
        <v>197</v>
      </c>
      <c r="H17" s="139" t="s">
        <v>131</v>
      </c>
      <c r="I17" s="182"/>
      <c r="J17" s="191" t="str">
        <f>IF(メイン!C40=0,"",メイン!C40)</f>
        <v>○○○</v>
      </c>
      <c r="K17" s="184"/>
      <c r="L17" s="164"/>
      <c r="M17" s="165"/>
      <c r="N17" s="165"/>
      <c r="O17" s="166"/>
      <c r="P17" s="103"/>
      <c r="Q17" s="103"/>
      <c r="T17" s="193"/>
      <c r="U17" s="200"/>
      <c r="V17" s="193"/>
      <c r="W17" s="193"/>
      <c r="X17" s="193"/>
      <c r="Y17" s="193"/>
      <c r="Z17" s="193"/>
      <c r="AA17" s="193"/>
      <c r="AB17" s="193"/>
    </row>
    <row r="18" spans="1:28" s="113" customFormat="1" ht="14.25">
      <c r="A18" s="103"/>
      <c r="B18" s="139" t="s">
        <v>625</v>
      </c>
      <c r="C18" s="140"/>
      <c r="D18" s="141" t="str">
        <f>メイン!C22</f>
        <v>地上○○F</v>
      </c>
      <c r="E18" s="675"/>
      <c r="F18" s="675"/>
      <c r="G18" s="675"/>
      <c r="H18" s="139" t="s">
        <v>134</v>
      </c>
      <c r="I18" s="182"/>
      <c r="J18" s="183" t="str">
        <f>IF(メイン!C41=0,"",メイン!C41)</f>
        <v>201●年●月●日</v>
      </c>
      <c r="K18" s="184"/>
      <c r="L18" s="164"/>
      <c r="M18" s="165"/>
      <c r="N18" s="165"/>
      <c r="O18" s="166"/>
      <c r="P18" s="103"/>
      <c r="Q18" s="103"/>
      <c r="R18" s="193"/>
      <c r="S18" s="193"/>
      <c r="T18" s="193"/>
      <c r="U18" s="193"/>
      <c r="V18" s="193"/>
      <c r="W18" s="193"/>
      <c r="X18" s="193"/>
      <c r="Y18" s="193"/>
      <c r="Z18" s="193"/>
      <c r="AA18" s="193"/>
      <c r="AB18" s="193"/>
    </row>
    <row r="19" spans="1:28" s="113" customFormat="1" ht="15" thickBot="1">
      <c r="A19" s="103"/>
      <c r="B19" s="155" t="s">
        <v>629</v>
      </c>
      <c r="C19" s="156"/>
      <c r="D19" s="157">
        <f>メイン!C23</f>
        <v>0</v>
      </c>
      <c r="E19" s="675"/>
      <c r="F19" s="675"/>
      <c r="G19" s="675"/>
      <c r="H19" s="139" t="s">
        <v>137</v>
      </c>
      <c r="I19" s="182"/>
      <c r="J19" s="191" t="str">
        <f>IF(メイン!C42=0,"",メイン!C42)</f>
        <v>○○○</v>
      </c>
      <c r="K19" s="184"/>
      <c r="L19" s="196"/>
      <c r="M19" s="197"/>
      <c r="N19" s="197"/>
      <c r="O19" s="198"/>
      <c r="P19" s="103"/>
      <c r="Q19" s="103"/>
      <c r="R19" s="205"/>
      <c r="S19" s="206"/>
      <c r="T19" s="193"/>
      <c r="U19" s="193"/>
      <c r="V19" s="206"/>
      <c r="W19" s="207"/>
      <c r="X19" s="193"/>
      <c r="Y19" s="193"/>
      <c r="Z19" s="193"/>
      <c r="AA19" s="193"/>
      <c r="AB19" s="193"/>
    </row>
    <row r="20" spans="1:28" s="113" customFormat="1" ht="14.25" hidden="1">
      <c r="A20" s="103"/>
      <c r="B20" s="671"/>
      <c r="C20" s="140"/>
      <c r="D20" s="673"/>
      <c r="E20" s="675"/>
      <c r="F20" s="675"/>
      <c r="G20" s="675"/>
      <c r="L20" s="203"/>
      <c r="M20" s="201"/>
      <c r="N20" s="673"/>
      <c r="O20" s="204"/>
      <c r="P20" s="103"/>
      <c r="Q20" s="103"/>
      <c r="R20" s="205"/>
      <c r="S20" s="206"/>
      <c r="T20" s="193"/>
      <c r="U20" s="193"/>
      <c r="V20" s="206"/>
      <c r="W20" s="207"/>
      <c r="X20" s="193"/>
      <c r="Y20" s="193"/>
      <c r="Z20" s="193"/>
      <c r="AA20" s="193"/>
      <c r="AB20" s="193"/>
    </row>
    <row r="21" spans="1:28" s="113" customFormat="1" ht="15" hidden="1" thickBot="1">
      <c r="A21" s="103"/>
      <c r="B21" s="671"/>
      <c r="C21" s="162"/>
      <c r="D21" s="673"/>
      <c r="E21" s="675"/>
      <c r="F21" s="675"/>
      <c r="G21" s="675"/>
      <c r="H21" s="675"/>
      <c r="I21" s="675"/>
      <c r="J21" s="675"/>
      <c r="K21" s="675"/>
      <c r="L21" s="210"/>
      <c r="M21" s="211"/>
      <c r="N21" s="673"/>
      <c r="O21" s="212"/>
      <c r="P21" s="103"/>
      <c r="Q21" s="103"/>
      <c r="R21" s="205"/>
      <c r="S21" s="206"/>
      <c r="T21" s="193"/>
      <c r="U21" s="193"/>
      <c r="V21" s="206"/>
      <c r="W21" s="207"/>
      <c r="X21" s="193"/>
      <c r="Y21" s="193"/>
      <c r="Z21" s="193"/>
      <c r="AA21" s="193"/>
      <c r="AB21" s="193"/>
    </row>
    <row r="22" spans="1:28" s="113" customFormat="1" ht="15" thickBot="1">
      <c r="A22" s="103"/>
      <c r="B22" s="213"/>
      <c r="C22" s="214"/>
      <c r="D22" s="213"/>
      <c r="E22" s="215"/>
      <c r="F22" s="215"/>
      <c r="G22" s="215"/>
      <c r="H22" s="215"/>
      <c r="I22" s="216"/>
      <c r="J22" s="217"/>
      <c r="K22" s="218"/>
      <c r="L22" s="215"/>
      <c r="M22" s="215"/>
      <c r="N22" s="215"/>
      <c r="O22" s="215"/>
      <c r="P22" s="103"/>
      <c r="Q22" s="103"/>
      <c r="R22" s="205"/>
      <c r="S22" s="206"/>
      <c r="T22" s="193"/>
      <c r="U22" s="193"/>
      <c r="V22" s="206"/>
      <c r="W22" s="207"/>
      <c r="X22" s="193"/>
      <c r="Y22" s="193"/>
      <c r="Z22" s="193"/>
      <c r="AA22" s="193"/>
      <c r="AB22" s="193"/>
    </row>
    <row r="23" spans="1:28" s="113" customFormat="1" ht="18.75" thickBot="1">
      <c r="A23" s="103"/>
      <c r="B23" s="219" t="s">
        <v>139</v>
      </c>
      <c r="C23" s="220"/>
      <c r="D23" s="221"/>
      <c r="E23" s="222"/>
      <c r="F23" s="222"/>
      <c r="G23" s="222"/>
      <c r="H23" s="222"/>
      <c r="I23" s="223"/>
      <c r="J23" s="224" t="s">
        <v>140</v>
      </c>
      <c r="K23" s="220"/>
      <c r="L23" s="220"/>
      <c r="M23" s="220"/>
      <c r="N23" s="221"/>
      <c r="O23" s="222"/>
      <c r="P23" s="103"/>
      <c r="Q23" s="103"/>
      <c r="R23" s="149" t="s">
        <v>200</v>
      </c>
      <c r="S23" s="147" t="s">
        <v>141</v>
      </c>
      <c r="T23" s="147" t="s">
        <v>142</v>
      </c>
      <c r="U23" s="147" t="s">
        <v>143</v>
      </c>
      <c r="AB23" s="193"/>
    </row>
    <row r="24" spans="1:28" s="113" customFormat="1" ht="15" customHeight="1">
      <c r="A24" s="103"/>
      <c r="B24" s="158"/>
      <c r="I24" s="225"/>
      <c r="J24" s="226"/>
      <c r="K24" s="227"/>
      <c r="L24" s="227"/>
      <c r="M24" s="227"/>
      <c r="N24" s="227"/>
      <c r="O24" s="228"/>
      <c r="R24" s="149" t="s">
        <v>144</v>
      </c>
      <c r="S24" s="161"/>
      <c r="T24" s="229" t="e">
        <f>S10</f>
        <v>#REF!</v>
      </c>
      <c r="U24" s="161">
        <v>0</v>
      </c>
      <c r="V24" s="193"/>
      <c r="W24" s="147" t="s">
        <v>145</v>
      </c>
      <c r="X24" s="147"/>
      <c r="Y24" s="193"/>
      <c r="Z24" s="147" t="s">
        <v>146</v>
      </c>
      <c r="AA24" s="147"/>
      <c r="AB24" s="193"/>
    </row>
    <row r="25" spans="1:28" s="113" customFormat="1" ht="15" customHeight="1">
      <c r="A25" s="103"/>
      <c r="B25" s="230"/>
      <c r="C25" s="231" t="e">
        <f>S12</f>
        <v>#REF!</v>
      </c>
      <c r="I25" s="233"/>
      <c r="J25" s="234"/>
      <c r="K25" s="227"/>
      <c r="L25" s="227"/>
      <c r="M25" s="227"/>
      <c r="N25" s="227"/>
      <c r="O25" s="228"/>
      <c r="R25" s="149" t="s">
        <v>147</v>
      </c>
      <c r="S25" s="161"/>
      <c r="T25" s="229" t="e">
        <f>S9</f>
        <v>#REF!</v>
      </c>
      <c r="U25" s="161">
        <v>0</v>
      </c>
      <c r="V25" s="193"/>
      <c r="W25" s="161">
        <v>50</v>
      </c>
      <c r="X25" s="161">
        <v>50</v>
      </c>
      <c r="Y25" s="193"/>
      <c r="Z25" s="161">
        <v>0</v>
      </c>
      <c r="AA25" s="161">
        <v>100</v>
      </c>
      <c r="AB25" s="193"/>
    </row>
    <row r="26" spans="1:28" s="113" customFormat="1" ht="15" customHeight="1">
      <c r="A26" s="103"/>
      <c r="B26" s="158"/>
      <c r="I26" s="233"/>
      <c r="J26" s="234"/>
      <c r="K26" s="227"/>
      <c r="L26" s="227"/>
      <c r="M26" s="227"/>
      <c r="N26" s="227"/>
      <c r="O26" s="228"/>
      <c r="R26" s="161">
        <v>0</v>
      </c>
      <c r="S26" s="147" t="e">
        <f>T24</f>
        <v>#REF!</v>
      </c>
      <c r="T26" s="235" t="e">
        <f>T24</f>
        <v>#REF!</v>
      </c>
      <c r="U26" s="147">
        <v>0.1</v>
      </c>
      <c r="V26" s="193"/>
      <c r="W26" s="161">
        <v>0</v>
      </c>
      <c r="X26" s="161">
        <v>100</v>
      </c>
      <c r="Y26" s="193"/>
      <c r="Z26" s="161">
        <v>50</v>
      </c>
      <c r="AA26" s="161">
        <v>50</v>
      </c>
      <c r="AB26" s="193"/>
    </row>
    <row r="27" spans="1:28" s="113" customFormat="1" ht="15" customHeight="1">
      <c r="A27" s="103"/>
      <c r="B27" s="236"/>
      <c r="C27" s="237"/>
      <c r="D27" s="237"/>
      <c r="E27" s="237"/>
      <c r="F27" s="237"/>
      <c r="G27" s="237"/>
      <c r="H27" s="237"/>
      <c r="I27" s="238"/>
      <c r="J27" s="239"/>
      <c r="K27" s="227"/>
      <c r="L27" s="227"/>
      <c r="M27" s="227"/>
      <c r="N27" s="144"/>
      <c r="O27" s="228"/>
      <c r="R27" s="161">
        <v>0</v>
      </c>
      <c r="S27" s="147">
        <v>0</v>
      </c>
      <c r="T27" s="147" t="e">
        <f>T25</f>
        <v>#REF!</v>
      </c>
      <c r="U27" s="240" t="e">
        <f>T25</f>
        <v>#REF!</v>
      </c>
      <c r="V27" s="193"/>
      <c r="W27" s="193"/>
      <c r="X27" s="193"/>
      <c r="Y27" s="193"/>
      <c r="Z27" s="193"/>
      <c r="AA27" s="193"/>
      <c r="AB27" s="193"/>
    </row>
    <row r="28" spans="1:28" s="113" customFormat="1" ht="15" customHeight="1">
      <c r="A28" s="103"/>
      <c r="B28" s="158"/>
      <c r="I28" s="232"/>
      <c r="J28" s="158"/>
      <c r="O28" s="159"/>
      <c r="V28" s="193"/>
      <c r="W28" s="193"/>
      <c r="X28" s="193"/>
      <c r="Y28" s="193"/>
      <c r="Z28" s="193"/>
      <c r="AA28" s="193"/>
      <c r="AB28" s="193"/>
    </row>
    <row r="29" spans="1:28" s="113" customFormat="1" ht="15" customHeight="1">
      <c r="A29" s="103"/>
      <c r="B29" s="158"/>
      <c r="I29" s="233"/>
      <c r="J29" s="241"/>
      <c r="K29" s="242"/>
      <c r="L29" s="242"/>
      <c r="M29" s="242"/>
      <c r="N29" s="243"/>
      <c r="O29" s="244"/>
      <c r="R29" s="245" t="s">
        <v>201</v>
      </c>
      <c r="S29" s="147" t="s">
        <v>202</v>
      </c>
      <c r="T29" s="246">
        <v>0</v>
      </c>
      <c r="U29" s="246">
        <f>100/6</f>
        <v>16.666666666666668</v>
      </c>
      <c r="V29" s="247">
        <f>U29*2</f>
        <v>33.333333333333336</v>
      </c>
      <c r="W29" s="246">
        <f>U29*3</f>
        <v>50</v>
      </c>
      <c r="X29" s="246">
        <f>U29*4</f>
        <v>66.666666666666671</v>
      </c>
      <c r="Y29" s="246">
        <f>U29*5</f>
        <v>83.333333333333343</v>
      </c>
      <c r="Z29" s="246">
        <v>100</v>
      </c>
      <c r="AA29" s="193"/>
      <c r="AB29" s="193"/>
    </row>
    <row r="30" spans="1:28" s="113" customFormat="1" ht="15" customHeight="1">
      <c r="A30" s="103"/>
      <c r="B30" s="158"/>
      <c r="I30" s="233"/>
      <c r="J30" s="241"/>
      <c r="K30" s="242"/>
      <c r="L30" s="242"/>
      <c r="M30" s="242"/>
      <c r="N30" s="243"/>
      <c r="O30" s="244"/>
      <c r="R30" s="245"/>
      <c r="S30" s="147" t="s">
        <v>203</v>
      </c>
      <c r="T30" s="246">
        <v>100</v>
      </c>
      <c r="U30" s="246">
        <v>100</v>
      </c>
      <c r="V30" s="246">
        <v>100</v>
      </c>
      <c r="W30" s="246">
        <v>100</v>
      </c>
      <c r="X30" s="246">
        <v>100</v>
      </c>
      <c r="Y30" s="246">
        <v>100</v>
      </c>
      <c r="Z30" s="246">
        <v>100</v>
      </c>
      <c r="AA30" s="193"/>
      <c r="AB30" s="193"/>
    </row>
    <row r="31" spans="1:28" s="113" customFormat="1" ht="15" customHeight="1">
      <c r="A31" s="103"/>
      <c r="B31" s="158"/>
      <c r="I31" s="233"/>
      <c r="J31" s="248"/>
      <c r="K31" s="249"/>
      <c r="L31" s="249"/>
      <c r="M31" s="249"/>
      <c r="N31" s="250"/>
      <c r="O31" s="251"/>
      <c r="R31" s="245">
        <v>3</v>
      </c>
      <c r="S31" s="147" t="s">
        <v>204</v>
      </c>
      <c r="T31" s="246">
        <v>50</v>
      </c>
      <c r="U31" s="246">
        <f t="shared" ref="U31:X34" si="0">U$29*$R31</f>
        <v>50</v>
      </c>
      <c r="V31" s="246">
        <f t="shared" si="0"/>
        <v>100</v>
      </c>
      <c r="W31" s="246">
        <v>100</v>
      </c>
      <c r="X31" s="246">
        <v>100</v>
      </c>
      <c r="Y31" s="246">
        <v>100</v>
      </c>
      <c r="Z31" s="246">
        <v>100</v>
      </c>
      <c r="AA31" s="193"/>
      <c r="AB31" s="193"/>
    </row>
    <row r="32" spans="1:28" s="113" customFormat="1" ht="15" customHeight="1">
      <c r="A32" s="103"/>
      <c r="B32" s="158"/>
      <c r="I32" s="233"/>
      <c r="J32" s="241"/>
      <c r="K32" s="242"/>
      <c r="L32" s="242"/>
      <c r="M32" s="242"/>
      <c r="N32" s="243"/>
      <c r="O32" s="244"/>
      <c r="R32" s="245">
        <v>1.5</v>
      </c>
      <c r="S32" s="147" t="s">
        <v>205</v>
      </c>
      <c r="T32" s="246">
        <v>0</v>
      </c>
      <c r="U32" s="246">
        <f t="shared" si="0"/>
        <v>25</v>
      </c>
      <c r="V32" s="246">
        <f t="shared" si="0"/>
        <v>50</v>
      </c>
      <c r="W32" s="246">
        <f t="shared" si="0"/>
        <v>75</v>
      </c>
      <c r="X32" s="246">
        <f t="shared" si="0"/>
        <v>100</v>
      </c>
      <c r="Y32" s="246">
        <v>100</v>
      </c>
      <c r="Z32" s="246">
        <v>100</v>
      </c>
      <c r="AA32" s="193"/>
      <c r="AB32" s="193"/>
    </row>
    <row r="33" spans="1:35" s="113" customFormat="1" ht="15" customHeight="1">
      <c r="A33" s="103"/>
      <c r="B33" s="158"/>
      <c r="I33" s="233"/>
      <c r="J33" s="241"/>
      <c r="K33" s="242"/>
      <c r="L33" s="242"/>
      <c r="M33" s="242"/>
      <c r="N33" s="243"/>
      <c r="O33" s="244"/>
      <c r="R33" s="245">
        <v>1</v>
      </c>
      <c r="S33" s="147" t="s">
        <v>206</v>
      </c>
      <c r="T33" s="246">
        <v>0</v>
      </c>
      <c r="U33" s="246">
        <f t="shared" si="0"/>
        <v>16.666666666666668</v>
      </c>
      <c r="V33" s="246">
        <f t="shared" si="0"/>
        <v>33.333333333333336</v>
      </c>
      <c r="W33" s="246">
        <f t="shared" si="0"/>
        <v>50</v>
      </c>
      <c r="X33" s="246">
        <f t="shared" si="0"/>
        <v>66.666666666666671</v>
      </c>
      <c r="Y33" s="246">
        <f>Y$29*$R33</f>
        <v>83.333333333333343</v>
      </c>
      <c r="Z33" s="246">
        <f>Z$29*$R33</f>
        <v>100</v>
      </c>
      <c r="AA33" s="193"/>
      <c r="AB33" s="193"/>
    </row>
    <row r="34" spans="1:35" s="113" customFormat="1" ht="15" customHeight="1">
      <c r="A34" s="103"/>
      <c r="B34" s="158"/>
      <c r="I34" s="233"/>
      <c r="J34" s="241"/>
      <c r="K34" s="242"/>
      <c r="L34" s="242"/>
      <c r="M34" s="242"/>
      <c r="N34" s="243"/>
      <c r="O34" s="244"/>
      <c r="R34" s="245">
        <v>0.5</v>
      </c>
      <c r="S34" s="147" t="s">
        <v>207</v>
      </c>
      <c r="T34" s="246">
        <v>0</v>
      </c>
      <c r="U34" s="246">
        <f t="shared" si="0"/>
        <v>8.3333333333333339</v>
      </c>
      <c r="V34" s="246">
        <f t="shared" si="0"/>
        <v>16.666666666666668</v>
      </c>
      <c r="W34" s="246">
        <f t="shared" si="0"/>
        <v>25</v>
      </c>
      <c r="X34" s="246">
        <f t="shared" si="0"/>
        <v>33.333333333333336</v>
      </c>
      <c r="Y34" s="246">
        <f>Y$29*$R34</f>
        <v>41.666666666666671</v>
      </c>
      <c r="Z34" s="246">
        <f>Z$29*$R34</f>
        <v>50</v>
      </c>
      <c r="AA34" s="193"/>
      <c r="AB34" s="193"/>
    </row>
    <row r="35" spans="1:35" s="113" customFormat="1" ht="15" customHeight="1">
      <c r="A35" s="103"/>
      <c r="B35" s="158"/>
      <c r="I35" s="233"/>
      <c r="J35" s="241"/>
      <c r="K35" s="227"/>
      <c r="L35" s="227"/>
      <c r="M35" s="227"/>
      <c r="N35" s="227"/>
      <c r="O35" s="228"/>
      <c r="R35" s="252"/>
      <c r="S35" s="200"/>
      <c r="T35" s="253"/>
      <c r="U35" s="253"/>
      <c r="V35" s="253"/>
      <c r="W35" s="253"/>
      <c r="X35" s="253"/>
      <c r="Y35" s="253"/>
      <c r="Z35" s="253"/>
      <c r="AA35" s="193"/>
      <c r="AB35" s="193"/>
    </row>
    <row r="36" spans="1:35" s="113" customFormat="1" ht="15" customHeight="1">
      <c r="A36" s="202"/>
      <c r="B36" s="158"/>
      <c r="I36" s="254"/>
      <c r="J36" s="241"/>
      <c r="K36" s="227"/>
      <c r="L36" s="227"/>
      <c r="M36" s="227"/>
      <c r="N36" s="255"/>
      <c r="O36" s="228"/>
      <c r="R36" s="149" t="s">
        <v>208</v>
      </c>
      <c r="S36" s="192" t="e">
        <f>IF(T36&lt;=0.3,1,IF(T36&lt;=0.6,0.8,IF(T36&lt;=0.8,0.6,IF(T36&lt;=1,0.4,0.2))))</f>
        <v>#REF!</v>
      </c>
      <c r="T36" s="253" t="e">
        <f>IF(U36=W36,X42,X43)</f>
        <v>#REF!</v>
      </c>
      <c r="U36" s="256" t="str">
        <f>メイン!C43</f>
        <v>標準計算</v>
      </c>
      <c r="V36" s="257" t="s">
        <v>209</v>
      </c>
      <c r="W36" s="256" t="s">
        <v>93</v>
      </c>
      <c r="X36" s="256" t="s">
        <v>148</v>
      </c>
      <c r="Y36" s="253"/>
      <c r="Z36" s="253"/>
      <c r="AA36" s="193"/>
      <c r="AB36" s="193"/>
    </row>
    <row r="37" spans="1:35" s="113" customFormat="1" ht="15" customHeight="1">
      <c r="A37" s="202"/>
      <c r="B37" s="158"/>
      <c r="I37" s="254"/>
      <c r="J37" s="241"/>
      <c r="K37" s="227"/>
      <c r="L37" s="227"/>
      <c r="M37" s="227"/>
      <c r="N37" s="258"/>
      <c r="O37" s="228"/>
      <c r="R37" s="149" t="s">
        <v>428</v>
      </c>
      <c r="S37" s="199" t="e">
        <f>1-S36</f>
        <v>#REF!</v>
      </c>
      <c r="T37" s="253"/>
      <c r="U37" s="256" t="s">
        <v>599</v>
      </c>
      <c r="V37" s="253" t="str">
        <f>IF(U36=W37,V36,"")</f>
        <v/>
      </c>
      <c r="W37" s="256" t="s">
        <v>95</v>
      </c>
      <c r="X37" s="256" t="s">
        <v>168</v>
      </c>
      <c r="Y37" s="253"/>
      <c r="Z37" s="253"/>
      <c r="AA37" s="193"/>
      <c r="AB37" s="193"/>
    </row>
    <row r="38" spans="1:35" s="113" customFormat="1" ht="15" customHeight="1">
      <c r="A38" s="202"/>
      <c r="B38" s="158"/>
      <c r="C38" s="259"/>
      <c r="I38" s="254"/>
      <c r="J38" s="239"/>
      <c r="K38" s="260"/>
      <c r="L38" s="260"/>
      <c r="M38" s="260"/>
      <c r="N38" s="227"/>
      <c r="O38" s="228"/>
      <c r="AA38" s="193"/>
      <c r="AB38" s="193"/>
    </row>
    <row r="39" spans="1:35" s="113" customFormat="1" ht="15" customHeight="1" thickBot="1">
      <c r="A39" s="202"/>
      <c r="B39" s="261"/>
      <c r="C39" s="208"/>
      <c r="D39" s="208"/>
      <c r="E39" s="208"/>
      <c r="F39" s="208"/>
      <c r="G39" s="208"/>
      <c r="H39" s="208"/>
      <c r="I39" s="747"/>
      <c r="J39" s="262"/>
      <c r="K39" s="263"/>
      <c r="L39" s="263"/>
      <c r="M39" s="263"/>
      <c r="N39" s="264"/>
      <c r="O39" s="265"/>
      <c r="R39" s="266" t="s">
        <v>429</v>
      </c>
      <c r="S39" s="267" t="s">
        <v>169</v>
      </c>
      <c r="T39" s="267" t="s">
        <v>170</v>
      </c>
      <c r="U39" s="267" t="s">
        <v>171</v>
      </c>
      <c r="V39" s="267" t="s">
        <v>430</v>
      </c>
      <c r="W39" s="267" t="s">
        <v>431</v>
      </c>
      <c r="X39" s="267" t="s">
        <v>432</v>
      </c>
      <c r="Y39" s="146" t="s">
        <v>433</v>
      </c>
      <c r="AA39" s="256"/>
    </row>
    <row r="40" spans="1:35" s="113" customFormat="1" ht="18" customHeight="1" thickBot="1">
      <c r="A40" s="103"/>
      <c r="B40" s="268" t="s">
        <v>434</v>
      </c>
      <c r="C40" s="269"/>
      <c r="D40" s="270"/>
      <c r="E40" s="269"/>
      <c r="F40" s="269"/>
      <c r="G40" s="269"/>
      <c r="H40" s="271"/>
      <c r="I40" s="272"/>
      <c r="J40" s="269"/>
      <c r="K40" s="269"/>
      <c r="L40" s="269"/>
      <c r="M40" s="273"/>
      <c r="N40" s="273"/>
      <c r="O40" s="274"/>
      <c r="P40" s="103"/>
      <c r="Q40" s="103"/>
      <c r="R40" s="146" t="s">
        <v>172</v>
      </c>
      <c r="S40" s="275" t="e">
        <f>IF($U$36=$W$36,#REF!,#REF!)</f>
        <v>#REF!</v>
      </c>
      <c r="T40" s="275" t="e">
        <f>IF($U$36=$W$36,#REF!,#REF!)</f>
        <v>#REF!</v>
      </c>
      <c r="U40" s="275" t="e">
        <f>IF($U$36=$W$36,#REF!,#REF!)</f>
        <v>#REF!</v>
      </c>
      <c r="V40" s="276"/>
      <c r="W40" s="276"/>
      <c r="X40" s="277">
        <v>1</v>
      </c>
      <c r="Y40" s="146" t="e">
        <f>IF(COUNTIF(S40:W40,Z41)&gt;0,Z41,SUM(S40:W40))</f>
        <v>#REF!</v>
      </c>
      <c r="AA40" s="278"/>
    </row>
    <row r="41" spans="1:35" s="113" customFormat="1" ht="18.75">
      <c r="A41" s="103"/>
      <c r="B41" s="279" t="s">
        <v>173</v>
      </c>
      <c r="C41" s="280"/>
      <c r="D41" s="280"/>
      <c r="E41" s="281"/>
      <c r="F41" s="280"/>
      <c r="G41" s="280"/>
      <c r="H41" s="280"/>
      <c r="I41" s="280"/>
      <c r="J41" s="280"/>
      <c r="K41" s="282"/>
      <c r="L41" s="283"/>
      <c r="M41" s="284" t="s">
        <v>174</v>
      </c>
      <c r="N41" s="285" t="e">
        <f>#REF!</f>
        <v>#REF!</v>
      </c>
      <c r="O41" s="286"/>
      <c r="P41" s="103"/>
      <c r="Q41" s="103"/>
      <c r="R41" s="146" t="s">
        <v>175</v>
      </c>
      <c r="S41" s="275" t="e">
        <f>IF($U$36=$W$36,#REF!,#REF!)</f>
        <v>#REF!</v>
      </c>
      <c r="T41" s="275" t="e">
        <f>IF($U$36=$W$36,#REF!,#REF!)</f>
        <v>#REF!</v>
      </c>
      <c r="U41" s="275" t="e">
        <f>IF($U$36=$W$36,#REF!,#REF!)</f>
        <v>#REF!</v>
      </c>
      <c r="V41" s="276"/>
      <c r="W41" s="276"/>
      <c r="X41" s="277" t="e">
        <f>IF(OR(Y40=Z41,Y41=Z41),Z41,Y41/Y40)</f>
        <v>#REF!</v>
      </c>
      <c r="Y41" s="146" t="e">
        <f>IF(COUNTIF(S41:W41,Z41)&gt;0,Z41,SUM(S41:W41))</f>
        <v>#REF!</v>
      </c>
      <c r="Z41" s="113" t="e">
        <f>#REF!</f>
        <v>#REF!</v>
      </c>
      <c r="AA41" s="278"/>
    </row>
    <row r="42" spans="1:35" s="113" customFormat="1" ht="15">
      <c r="A42" s="103"/>
      <c r="B42" s="158"/>
      <c r="C42" s="287" t="e">
        <f>#REF!&amp;" "&amp;#REF!</f>
        <v>#REF!</v>
      </c>
      <c r="D42" s="288"/>
      <c r="E42" s="288"/>
      <c r="F42" s="288"/>
      <c r="G42" s="288"/>
      <c r="H42" s="288" t="e">
        <f>"     "&amp;#REF!&amp;" "&amp;#REF!</f>
        <v>#REF!</v>
      </c>
      <c r="I42" s="288"/>
      <c r="J42" s="202"/>
      <c r="K42" s="202"/>
      <c r="L42" s="289" t="e">
        <f>#REF!&amp;" "&amp;#REF!</f>
        <v>#REF!</v>
      </c>
      <c r="M42" s="289"/>
      <c r="N42" s="202"/>
      <c r="O42" s="204"/>
      <c r="P42" s="103"/>
      <c r="Q42" s="103"/>
      <c r="R42" s="146" t="s">
        <v>176</v>
      </c>
      <c r="S42" s="275"/>
      <c r="T42" s="275"/>
      <c r="U42" s="275"/>
      <c r="V42" s="290" t="e">
        <f>IF($U$36=$W$36,#REF!+#REF!+#REF!,#REF!+#REF!+#REF!)</f>
        <v>#REF!</v>
      </c>
      <c r="W42" s="276"/>
      <c r="X42" s="277" t="e">
        <f>IF(OR(Y40=Z42,Y42=Z42),Z42,Y42/Y40)</f>
        <v>#REF!</v>
      </c>
      <c r="Y42" s="146" t="e">
        <f>IF(COUNTIF(S42:W42,Z42)&gt;0,Z42,SUM(S42:W42))</f>
        <v>#REF!</v>
      </c>
      <c r="Z42" s="113" t="e">
        <f>#REF!</f>
        <v>#REF!</v>
      </c>
      <c r="AA42" s="278"/>
    </row>
    <row r="43" spans="1:35" s="113" customFormat="1" ht="15" customHeight="1">
      <c r="A43" s="103"/>
      <c r="B43" s="158"/>
      <c r="C43" s="291"/>
      <c r="D43" s="292"/>
      <c r="E43" s="293"/>
      <c r="G43" s="288" t="e">
        <f>S46</f>
        <v>#REF!</v>
      </c>
      <c r="I43" s="293"/>
      <c r="K43" s="288" t="e">
        <f>V46</f>
        <v>#REF!</v>
      </c>
      <c r="M43" s="294"/>
      <c r="N43" s="293"/>
      <c r="O43" s="295" t="e">
        <f>Y46</f>
        <v>#REF!</v>
      </c>
      <c r="P43" s="103"/>
      <c r="Q43" s="103"/>
      <c r="R43" s="146" t="s">
        <v>177</v>
      </c>
      <c r="S43" s="275"/>
      <c r="T43" s="275"/>
      <c r="U43" s="275"/>
      <c r="V43" s="290"/>
      <c r="W43" s="296" t="e">
        <f>IF($U$36=$W$36,#REF!+#REF!+#REF!,#REF!+#REF!+#REF!)</f>
        <v>#REF!</v>
      </c>
      <c r="X43" s="277" t="e">
        <f>IF(OR(Y40=Z43,Y43=Z43),Z43,Y43/Y40)</f>
        <v>#REF!</v>
      </c>
      <c r="Y43" s="146" t="e">
        <f>IF(COUNTIF(S43:W43,Z43)&gt;0,Z43,SUM(S43:W43))</f>
        <v>#REF!</v>
      </c>
      <c r="Z43" s="113" t="e">
        <f>#REF!</f>
        <v>#REF!</v>
      </c>
      <c r="AA43" s="278"/>
    </row>
    <row r="44" spans="1:35" s="113" customFormat="1" ht="15" customHeight="1">
      <c r="A44" s="103"/>
      <c r="B44" s="158"/>
      <c r="G44" s="124"/>
      <c r="H44" s="124"/>
      <c r="I44" s="125"/>
      <c r="J44" s="125"/>
      <c r="K44" s="124"/>
      <c r="L44" s="202"/>
      <c r="M44" s="202"/>
      <c r="N44" s="202"/>
      <c r="O44" s="204"/>
      <c r="P44" s="103"/>
      <c r="Q44" s="103"/>
      <c r="AA44" s="193"/>
      <c r="AB44" s="193"/>
      <c r="AC44" s="297"/>
      <c r="AF44" s="297"/>
      <c r="AG44" s="297"/>
      <c r="AI44" s="297"/>
    </row>
    <row r="45" spans="1:35" s="113" customFormat="1" ht="15" customHeight="1">
      <c r="A45" s="103"/>
      <c r="B45" s="158"/>
      <c r="G45" s="124"/>
      <c r="H45" s="124"/>
      <c r="I45" s="125"/>
      <c r="J45" s="125"/>
      <c r="K45" s="124"/>
      <c r="L45" s="202"/>
      <c r="M45" s="202"/>
      <c r="N45" s="202"/>
      <c r="O45" s="204"/>
      <c r="P45" s="103"/>
      <c r="Q45" s="103"/>
      <c r="R45" s="149"/>
      <c r="S45" s="149" t="s">
        <v>627</v>
      </c>
      <c r="T45" s="149" t="s">
        <v>178</v>
      </c>
      <c r="U45" s="149"/>
      <c r="V45" s="149" t="s">
        <v>627</v>
      </c>
      <c r="W45" s="149" t="s">
        <v>178</v>
      </c>
      <c r="X45" s="149"/>
      <c r="Y45" s="149" t="s">
        <v>627</v>
      </c>
      <c r="Z45" s="149" t="s">
        <v>178</v>
      </c>
      <c r="AA45" s="193"/>
      <c r="AB45" s="193"/>
    </row>
    <row r="46" spans="1:35" s="113" customFormat="1" ht="15" customHeight="1">
      <c r="A46" s="103"/>
      <c r="B46" s="158"/>
      <c r="G46" s="124"/>
      <c r="H46" s="124"/>
      <c r="I46" s="125"/>
      <c r="J46" s="125"/>
      <c r="K46" s="124"/>
      <c r="L46" s="202"/>
      <c r="M46" s="202"/>
      <c r="N46" s="202"/>
      <c r="O46" s="204"/>
      <c r="P46" s="103"/>
      <c r="Q46" s="103"/>
      <c r="R46" s="298" t="s">
        <v>240</v>
      </c>
      <c r="S46" s="299" t="e">
        <f>#REF!</f>
        <v>#REF!</v>
      </c>
      <c r="T46" s="149" t="e">
        <f>#REF!</f>
        <v>#REF!</v>
      </c>
      <c r="U46" s="147" t="s">
        <v>435</v>
      </c>
      <c r="V46" s="300" t="e">
        <f>#REF!</f>
        <v>#REF!</v>
      </c>
      <c r="W46" s="149" t="e">
        <f>#REF!</f>
        <v>#REF!</v>
      </c>
      <c r="X46" s="298" t="s">
        <v>241</v>
      </c>
      <c r="Y46" s="300" t="e">
        <f>#REF!</f>
        <v>#REF!</v>
      </c>
      <c r="Z46" s="149" t="e">
        <f>#REF!</f>
        <v>#REF!</v>
      </c>
      <c r="AA46" s="193"/>
      <c r="AB46" s="193"/>
    </row>
    <row r="47" spans="1:35" s="113" customFormat="1" ht="15" customHeight="1">
      <c r="A47" s="103"/>
      <c r="B47" s="158"/>
      <c r="G47" s="124"/>
      <c r="H47" s="124"/>
      <c r="I47" s="125"/>
      <c r="J47" s="125"/>
      <c r="K47" s="124"/>
      <c r="L47" s="202"/>
      <c r="M47" s="202"/>
      <c r="N47" s="202"/>
      <c r="O47" s="204"/>
      <c r="P47" s="103"/>
      <c r="Q47" s="103"/>
      <c r="AA47" s="193"/>
      <c r="AB47" s="193"/>
    </row>
    <row r="48" spans="1:35" s="113" customFormat="1" ht="15" customHeight="1">
      <c r="A48" s="103"/>
      <c r="B48" s="158"/>
      <c r="G48" s="124"/>
      <c r="H48" s="124"/>
      <c r="I48" s="125"/>
      <c r="J48" s="125"/>
      <c r="K48" s="124"/>
      <c r="L48" s="202"/>
      <c r="M48" s="202"/>
      <c r="N48" s="202"/>
      <c r="O48" s="204"/>
      <c r="P48" s="103"/>
      <c r="Q48" s="103"/>
      <c r="R48" s="149"/>
      <c r="S48" s="149" t="s">
        <v>436</v>
      </c>
      <c r="T48" s="149" t="s">
        <v>437</v>
      </c>
      <c r="U48" s="149"/>
      <c r="V48" s="149" t="s">
        <v>436</v>
      </c>
      <c r="W48" s="149" t="s">
        <v>437</v>
      </c>
      <c r="X48" s="149"/>
      <c r="Y48" s="301" t="s">
        <v>436</v>
      </c>
      <c r="Z48" s="149" t="s">
        <v>437</v>
      </c>
      <c r="AA48" s="193"/>
      <c r="AB48" s="193"/>
    </row>
    <row r="49" spans="1:28" s="113" customFormat="1" ht="15" customHeight="1">
      <c r="A49" s="103"/>
      <c r="B49" s="158"/>
      <c r="G49" s="302"/>
      <c r="H49" s="302"/>
      <c r="I49" s="125"/>
      <c r="J49" s="125"/>
      <c r="K49" s="124"/>
      <c r="L49" s="202"/>
      <c r="M49" s="202"/>
      <c r="N49" s="202"/>
      <c r="O49" s="204"/>
      <c r="P49" s="103"/>
      <c r="Q49" s="103"/>
      <c r="R49" s="303" t="s">
        <v>242</v>
      </c>
      <c r="S49" s="299" t="e">
        <f>#REF!</f>
        <v>#REF!</v>
      </c>
      <c r="T49" s="149" t="e">
        <f>IF(S49=0,"N.A.","")</f>
        <v>#REF!</v>
      </c>
      <c r="U49" s="147" t="s">
        <v>243</v>
      </c>
      <c r="V49" s="300" t="e">
        <f>#REF!</f>
        <v>#REF!</v>
      </c>
      <c r="W49" s="149" t="e">
        <f>IF(V49=0,"N.A.","")</f>
        <v>#REF!</v>
      </c>
      <c r="X49" s="748" t="s">
        <v>916</v>
      </c>
      <c r="Y49" s="300" t="e">
        <f>#REF!</f>
        <v>#REF!</v>
      </c>
      <c r="Z49" s="149" t="e">
        <f>IF(Y49=0,"N.A.","")</f>
        <v>#REF!</v>
      </c>
      <c r="AA49" s="193"/>
      <c r="AB49" s="193"/>
    </row>
    <row r="50" spans="1:28" s="113" customFormat="1" ht="15" customHeight="1">
      <c r="A50" s="202"/>
      <c r="B50" s="158"/>
      <c r="G50" s="302"/>
      <c r="H50" s="302"/>
      <c r="I50" s="125"/>
      <c r="J50" s="125"/>
      <c r="K50" s="124"/>
      <c r="L50" s="202"/>
      <c r="M50" s="202"/>
      <c r="N50" s="202"/>
      <c r="O50" s="204"/>
      <c r="P50" s="202"/>
      <c r="Q50" s="103"/>
      <c r="R50" s="303" t="s">
        <v>244</v>
      </c>
      <c r="S50" s="299" t="e">
        <f>#REF!</f>
        <v>#REF!</v>
      </c>
      <c r="T50" s="149" t="e">
        <f>IF(S50=0,"N.A.","")</f>
        <v>#REF!</v>
      </c>
      <c r="U50" s="147" t="s">
        <v>245</v>
      </c>
      <c r="V50" s="300" t="e">
        <f>#REF!</f>
        <v>#REF!</v>
      </c>
      <c r="W50" s="149" t="e">
        <f>IF(V50=0,"N.A.","")</f>
        <v>#REF!</v>
      </c>
      <c r="X50" s="303"/>
      <c r="Y50" s="300" t="e">
        <f>#REF!</f>
        <v>#REF!</v>
      </c>
      <c r="Z50" s="149" t="e">
        <f>IF(Y50=0,"N.A.","")</f>
        <v>#REF!</v>
      </c>
      <c r="AA50" s="193"/>
      <c r="AB50" s="193"/>
    </row>
    <row r="51" spans="1:28" s="113" customFormat="1" ht="15" customHeight="1">
      <c r="A51" s="202"/>
      <c r="B51" s="158"/>
      <c r="G51" s="304"/>
      <c r="H51" s="305"/>
      <c r="I51" s="306"/>
      <c r="J51" s="306"/>
      <c r="K51" s="307"/>
      <c r="L51" s="308"/>
      <c r="M51" s="308"/>
      <c r="N51" s="308"/>
      <c r="O51" s="309"/>
      <c r="P51" s="202"/>
      <c r="Q51" s="103"/>
      <c r="R51" s="303" t="s">
        <v>246</v>
      </c>
      <c r="S51" s="299" t="e">
        <f>#REF!</f>
        <v>#REF!</v>
      </c>
      <c r="T51" s="149" t="e">
        <f>IF(S51=0,"N.A.","")</f>
        <v>#REF!</v>
      </c>
      <c r="U51" s="147" t="s">
        <v>247</v>
      </c>
      <c r="V51" s="300" t="e">
        <f>#REF!</f>
        <v>#REF!</v>
      </c>
      <c r="W51" s="149" t="e">
        <f>IF(V51=0,"N.A.","")</f>
        <v>#REF!</v>
      </c>
      <c r="X51" s="303"/>
      <c r="Y51" s="300" t="e">
        <f>#REF!</f>
        <v>#REF!</v>
      </c>
      <c r="Z51" s="149" t="e">
        <f>IF(Y51=0,"N.A.","")</f>
        <v>#REF!</v>
      </c>
      <c r="AA51" s="193"/>
      <c r="AB51" s="193"/>
    </row>
    <row r="52" spans="1:28" s="113" customFormat="1" ht="18" customHeight="1">
      <c r="A52" s="310"/>
      <c r="B52" s="311" t="s">
        <v>438</v>
      </c>
      <c r="C52" s="312"/>
      <c r="D52" s="313"/>
      <c r="E52" s="312"/>
      <c r="F52" s="312"/>
      <c r="G52" s="312"/>
      <c r="H52" s="280"/>
      <c r="I52" s="280"/>
      <c r="J52" s="280"/>
      <c r="K52" s="282"/>
      <c r="L52" s="283"/>
      <c r="M52" s="284" t="s">
        <v>439</v>
      </c>
      <c r="N52" s="314" t="e">
        <f>#REF!</f>
        <v>#REF!</v>
      </c>
      <c r="O52" s="286"/>
      <c r="P52" s="103"/>
      <c r="Q52" s="103"/>
      <c r="R52" s="303" t="s">
        <v>22</v>
      </c>
      <c r="S52" s="299" t="e">
        <f>#REF!</f>
        <v>#REF!</v>
      </c>
      <c r="T52" s="149" t="e">
        <f>IF(S52=0,"N.A.","")</f>
        <v>#REF!</v>
      </c>
      <c r="U52" s="193"/>
      <c r="V52" s="193"/>
      <c r="W52" s="193"/>
      <c r="X52" s="193"/>
      <c r="Y52" s="193"/>
      <c r="Z52" s="193"/>
      <c r="AA52" s="193"/>
      <c r="AB52" s="193"/>
    </row>
    <row r="53" spans="1:28" s="113" customFormat="1" ht="15">
      <c r="A53" s="103"/>
      <c r="B53" s="315"/>
      <c r="C53" s="289" t="e">
        <f>#REF!&amp;" "&amp;#REF!</f>
        <v>#REF!</v>
      </c>
      <c r="D53" s="289"/>
      <c r="E53" s="316"/>
      <c r="F53" s="289"/>
      <c r="G53" s="289"/>
      <c r="H53" s="289" t="e">
        <f>"     "&amp;#REF!&amp;" "&amp;#REF!</f>
        <v>#REF!</v>
      </c>
      <c r="I53" s="289"/>
      <c r="J53" s="289"/>
      <c r="K53" s="289"/>
      <c r="L53" s="287" t="e">
        <f>#REF!&amp;" "&amp;#REF!</f>
        <v>#REF!</v>
      </c>
      <c r="M53" s="289"/>
      <c r="N53" s="289"/>
      <c r="O53" s="317"/>
      <c r="P53" s="103"/>
      <c r="Q53" s="103"/>
      <c r="R53" s="193"/>
      <c r="S53" s="193"/>
      <c r="T53" s="149"/>
      <c r="U53" s="193"/>
      <c r="V53" s="193"/>
      <c r="W53" s="193"/>
      <c r="X53" s="193"/>
      <c r="Y53" s="193"/>
      <c r="Z53" s="193"/>
      <c r="AA53" s="193"/>
      <c r="AB53" s="193"/>
    </row>
    <row r="54" spans="1:28" s="113" customFormat="1" ht="15">
      <c r="A54" s="202"/>
      <c r="B54" s="318"/>
      <c r="C54" s="291"/>
      <c r="D54" s="292"/>
      <c r="E54" s="293"/>
      <c r="G54" s="288" t="e">
        <f>S57</f>
        <v>#REF!</v>
      </c>
      <c r="I54" s="293"/>
      <c r="K54" s="288" t="e">
        <f>V57</f>
        <v>#REF!</v>
      </c>
      <c r="L54" s="293"/>
      <c r="N54" s="319"/>
      <c r="O54" s="295" t="e">
        <f>Y57</f>
        <v>#REF!</v>
      </c>
      <c r="P54" s="202"/>
      <c r="Q54" s="103"/>
      <c r="R54" s="193" t="e">
        <f>IF(S49=0,"N.A.","")</f>
        <v>#REF!</v>
      </c>
      <c r="S54" s="193"/>
      <c r="T54" s="193"/>
      <c r="U54" s="193"/>
      <c r="V54" s="193"/>
      <c r="W54" s="193"/>
      <c r="X54" s="193"/>
      <c r="Y54" s="193"/>
      <c r="Z54" s="193"/>
      <c r="AA54" s="193"/>
      <c r="AB54" s="193"/>
    </row>
    <row r="55" spans="1:28" s="113" customFormat="1" ht="14.25">
      <c r="A55" s="202"/>
      <c r="B55" s="318"/>
      <c r="C55" s="320"/>
      <c r="D55" s="320"/>
      <c r="E55" s="321"/>
      <c r="F55" s="304"/>
      <c r="G55" s="304"/>
      <c r="H55" s="304"/>
      <c r="I55" s="125"/>
      <c r="J55" s="125"/>
      <c r="K55" s="124"/>
      <c r="L55" s="124"/>
      <c r="M55" s="144"/>
      <c r="N55" s="144"/>
      <c r="O55" s="145"/>
      <c r="P55" s="202"/>
      <c r="Q55" s="103"/>
      <c r="AA55" s="193"/>
      <c r="AB55" s="193"/>
    </row>
    <row r="56" spans="1:28" s="113" customFormat="1" ht="15.75" customHeight="1">
      <c r="A56" s="103"/>
      <c r="B56" s="318"/>
      <c r="C56" s="144"/>
      <c r="D56" s="322"/>
      <c r="E56" s="123"/>
      <c r="F56" s="124"/>
      <c r="G56" s="124"/>
      <c r="H56" s="124"/>
      <c r="I56" s="323"/>
      <c r="J56" s="125"/>
      <c r="K56" s="124"/>
      <c r="L56" s="124"/>
      <c r="M56" s="144"/>
      <c r="N56" s="144"/>
      <c r="O56" s="145"/>
      <c r="P56" s="103"/>
      <c r="Q56" s="103"/>
      <c r="R56" s="149"/>
      <c r="S56" s="149" t="s">
        <v>440</v>
      </c>
      <c r="T56" s="149" t="s">
        <v>441</v>
      </c>
      <c r="U56" s="149"/>
      <c r="V56" s="149" t="s">
        <v>440</v>
      </c>
      <c r="W56" s="149" t="s">
        <v>441</v>
      </c>
      <c r="X56" s="149"/>
      <c r="Y56" s="149" t="s">
        <v>440</v>
      </c>
      <c r="Z56" s="149" t="s">
        <v>441</v>
      </c>
      <c r="AA56" s="193"/>
      <c r="AB56" s="193"/>
    </row>
    <row r="57" spans="1:28" s="113" customFormat="1" ht="15.75" customHeight="1">
      <c r="A57" s="103"/>
      <c r="B57" s="318"/>
      <c r="C57" s="121"/>
      <c r="D57" s="122"/>
      <c r="E57" s="123"/>
      <c r="F57" s="124"/>
      <c r="G57" s="124"/>
      <c r="H57" s="124"/>
      <c r="I57" s="323"/>
      <c r="J57" s="125"/>
      <c r="K57" s="124"/>
      <c r="L57" s="124"/>
      <c r="M57" s="144"/>
      <c r="N57" s="144"/>
      <c r="O57" s="145"/>
      <c r="P57" s="103"/>
      <c r="Q57" s="103"/>
      <c r="R57" s="147" t="s">
        <v>442</v>
      </c>
      <c r="S57" s="300" t="e">
        <f>#REF!</f>
        <v>#REF!</v>
      </c>
      <c r="T57" s="149" t="e">
        <f>#REF!</f>
        <v>#REF!</v>
      </c>
      <c r="U57" s="147" t="s">
        <v>23</v>
      </c>
      <c r="V57" s="324" t="e">
        <f>#REF!</f>
        <v>#REF!</v>
      </c>
      <c r="W57" s="149" t="e">
        <f>#REF!</f>
        <v>#REF!</v>
      </c>
      <c r="X57" s="147" t="s">
        <v>677</v>
      </c>
      <c r="Y57" s="300" t="e">
        <f>#REF!</f>
        <v>#REF!</v>
      </c>
      <c r="Z57" s="149" t="e">
        <f>#REF!</f>
        <v>#REF!</v>
      </c>
      <c r="AA57" s="193"/>
      <c r="AB57" s="193"/>
    </row>
    <row r="58" spans="1:28" s="113" customFormat="1" ht="15.75" customHeight="1">
      <c r="A58" s="103"/>
      <c r="B58" s="325"/>
      <c r="C58" s="121"/>
      <c r="D58" s="122"/>
      <c r="E58" s="123"/>
      <c r="F58" s="124"/>
      <c r="G58" s="124"/>
      <c r="H58" s="124"/>
      <c r="I58" s="323"/>
      <c r="J58" s="125"/>
      <c r="K58" s="124"/>
      <c r="L58" s="124"/>
      <c r="M58" s="144"/>
      <c r="N58" s="144"/>
      <c r="O58" s="145"/>
      <c r="P58" s="103"/>
      <c r="Q58" s="103"/>
      <c r="Y58" s="326"/>
      <c r="AA58" s="193"/>
      <c r="AB58" s="193"/>
    </row>
    <row r="59" spans="1:28" s="113" customFormat="1" ht="15.75" customHeight="1">
      <c r="A59" s="103"/>
      <c r="B59" s="325"/>
      <c r="C59" s="121"/>
      <c r="D59" s="122"/>
      <c r="E59" s="123"/>
      <c r="F59" s="124"/>
      <c r="G59" s="124"/>
      <c r="H59" s="124"/>
      <c r="I59" s="323"/>
      <c r="J59" s="125"/>
      <c r="K59" s="124"/>
      <c r="L59" s="124"/>
      <c r="M59" s="144"/>
      <c r="N59" s="144"/>
      <c r="O59" s="145"/>
      <c r="P59" s="103"/>
      <c r="Q59" s="103"/>
      <c r="R59" s="149"/>
      <c r="S59" s="149" t="s">
        <v>443</v>
      </c>
      <c r="T59" s="149" t="s">
        <v>444</v>
      </c>
      <c r="U59" s="149"/>
      <c r="V59" s="149" t="s">
        <v>443</v>
      </c>
      <c r="W59" s="149" t="s">
        <v>444</v>
      </c>
      <c r="X59" s="149"/>
      <c r="Y59" s="301" t="s">
        <v>443</v>
      </c>
      <c r="Z59" s="149" t="s">
        <v>444</v>
      </c>
      <c r="AA59" s="193"/>
      <c r="AB59" s="193"/>
    </row>
    <row r="60" spans="1:28" s="113" customFormat="1" ht="15.75" customHeight="1">
      <c r="A60" s="103"/>
      <c r="B60" s="325"/>
      <c r="C60" s="121"/>
      <c r="D60" s="122"/>
      <c r="E60" s="123"/>
      <c r="F60" s="124"/>
      <c r="G60" s="124"/>
      <c r="H60" s="124"/>
      <c r="I60" s="323"/>
      <c r="J60" s="125"/>
      <c r="K60" s="124"/>
      <c r="L60" s="124"/>
      <c r="M60" s="144"/>
      <c r="N60" s="144"/>
      <c r="O60" s="145"/>
      <c r="P60" s="103"/>
      <c r="Q60" s="103"/>
      <c r="R60" s="147" t="s">
        <v>678</v>
      </c>
      <c r="S60" s="327" t="e">
        <f>#REF!</f>
        <v>#REF!</v>
      </c>
      <c r="T60" s="149" t="e">
        <f>IF(S60=0,"N.A.","")</f>
        <v>#REF!</v>
      </c>
      <c r="U60" s="328" t="s">
        <v>679</v>
      </c>
      <c r="V60" s="300" t="e">
        <f>#REF!</f>
        <v>#REF!</v>
      </c>
      <c r="W60" s="149" t="e">
        <f>IF(V60=0,"N.A.","")</f>
        <v>#REF!</v>
      </c>
      <c r="X60" s="147"/>
      <c r="Y60" s="300" t="e">
        <f>#REF!</f>
        <v>#REF!</v>
      </c>
      <c r="Z60" s="149" t="e">
        <f>IF(Y60=0,"N.A.","")</f>
        <v>#REF!</v>
      </c>
      <c r="AA60" s="193"/>
      <c r="AB60" s="193"/>
    </row>
    <row r="61" spans="1:28" s="113" customFormat="1" ht="15.75" customHeight="1">
      <c r="A61" s="103"/>
      <c r="B61" s="325"/>
      <c r="C61" s="121"/>
      <c r="D61" s="122"/>
      <c r="E61" s="123"/>
      <c r="F61" s="124"/>
      <c r="G61" s="124"/>
      <c r="H61" s="124"/>
      <c r="I61" s="323"/>
      <c r="J61" s="125"/>
      <c r="K61" s="124"/>
      <c r="L61" s="124"/>
      <c r="M61" s="144"/>
      <c r="N61" s="144"/>
      <c r="O61" s="145"/>
      <c r="P61" s="103"/>
      <c r="Q61" s="103"/>
      <c r="R61" s="147" t="s">
        <v>749</v>
      </c>
      <c r="S61" s="327" t="e">
        <f>#REF!</f>
        <v>#REF!</v>
      </c>
      <c r="T61" s="149" t="e">
        <f>IF(S61=0,"N.A.","")</f>
        <v>#REF!</v>
      </c>
      <c r="U61" s="328" t="s">
        <v>750</v>
      </c>
      <c r="V61" s="300" t="e">
        <f>#REF!</f>
        <v>#REF!</v>
      </c>
      <c r="W61" s="149" t="e">
        <f>IF(V61=0,"N.A.","")</f>
        <v>#REF!</v>
      </c>
      <c r="X61" s="147" t="s">
        <v>751</v>
      </c>
      <c r="Y61" s="300" t="e">
        <f>#REF!</f>
        <v>#REF!</v>
      </c>
      <c r="Z61" s="149" t="e">
        <f>IF(Y61=0,"N.A.","")</f>
        <v>#REF!</v>
      </c>
      <c r="AA61" s="193"/>
      <c r="AB61" s="193"/>
    </row>
    <row r="62" spans="1:28" s="113" customFormat="1" ht="15.75" customHeight="1" thickBot="1">
      <c r="A62" s="103"/>
      <c r="B62" s="329"/>
      <c r="C62" s="330"/>
      <c r="D62" s="331"/>
      <c r="E62" s="330"/>
      <c r="F62" s="332"/>
      <c r="G62" s="332"/>
      <c r="H62" s="332"/>
      <c r="I62" s="333"/>
      <c r="J62" s="209"/>
      <c r="K62" s="209"/>
      <c r="L62" s="209"/>
      <c r="M62" s="334"/>
      <c r="N62" s="334"/>
      <c r="O62" s="335"/>
      <c r="P62" s="103"/>
      <c r="Q62" s="103"/>
      <c r="R62" s="147" t="s">
        <v>752</v>
      </c>
      <c r="S62" s="327" t="e">
        <f>#REF!</f>
        <v>#REF!</v>
      </c>
      <c r="T62" s="149" t="e">
        <f>IF(S62=0,"N.A.","")</f>
        <v>#REF!</v>
      </c>
      <c r="U62" s="336" t="s">
        <v>753</v>
      </c>
      <c r="V62" s="337" t="e">
        <f>#REF!</f>
        <v>#REF!</v>
      </c>
      <c r="W62" s="149" t="e">
        <f>IF(V62=0,"N.A.","")</f>
        <v>#REF!</v>
      </c>
      <c r="X62" s="147"/>
      <c r="Y62" s="300" t="e">
        <f>#REF!</f>
        <v>#REF!</v>
      </c>
      <c r="Z62" s="149" t="e">
        <f>IF(Y62=0,"N.A.","")</f>
        <v>#REF!</v>
      </c>
      <c r="AA62" s="193"/>
      <c r="AB62" s="193"/>
    </row>
    <row r="63" spans="1:28" s="113" customFormat="1" ht="6" customHeight="1" thickBot="1">
      <c r="A63" s="103"/>
      <c r="B63" s="338"/>
      <c r="C63" s="323"/>
      <c r="D63" s="339"/>
      <c r="E63" s="123"/>
      <c r="F63" s="124"/>
      <c r="G63" s="124"/>
      <c r="H63" s="124"/>
      <c r="I63" s="125"/>
      <c r="J63" s="125"/>
      <c r="K63" s="124"/>
      <c r="L63" s="124"/>
      <c r="M63" s="144"/>
      <c r="N63" s="144"/>
      <c r="O63" s="144"/>
      <c r="P63" s="103"/>
      <c r="Q63" s="202"/>
      <c r="R63" s="147" t="s">
        <v>754</v>
      </c>
      <c r="S63" s="327" t="e">
        <f>#REF!</f>
        <v>#REF!</v>
      </c>
      <c r="T63" s="149" t="e">
        <f>IF(S63=0,"N.A.","")</f>
        <v>#REF!</v>
      </c>
      <c r="U63" s="193"/>
      <c r="V63" s="340"/>
      <c r="W63" s="340"/>
      <c r="X63" s="340"/>
      <c r="Y63" s="340"/>
      <c r="Z63" s="340"/>
      <c r="AA63" s="193"/>
      <c r="AB63" s="193"/>
    </row>
    <row r="64" spans="1:28" s="113" customFormat="1" ht="15.75">
      <c r="A64" s="103"/>
      <c r="B64" s="219" t="s">
        <v>755</v>
      </c>
      <c r="C64" s="341"/>
      <c r="D64" s="342"/>
      <c r="E64" s="341"/>
      <c r="F64" s="341"/>
      <c r="G64" s="341"/>
      <c r="H64" s="343"/>
      <c r="I64" s="344"/>
      <c r="J64" s="341"/>
      <c r="K64" s="341"/>
      <c r="L64" s="341"/>
      <c r="M64" s="345"/>
      <c r="N64" s="345"/>
      <c r="O64" s="346"/>
      <c r="P64" s="103"/>
      <c r="Q64" s="202"/>
      <c r="R64" s="193"/>
      <c r="S64" s="193"/>
      <c r="T64" s="193"/>
      <c r="U64" s="193"/>
      <c r="V64" s="340"/>
      <c r="W64" s="340"/>
      <c r="X64" s="340"/>
      <c r="Y64" s="340"/>
      <c r="Z64" s="340"/>
      <c r="AA64" s="193"/>
      <c r="AB64" s="193"/>
    </row>
    <row r="65" spans="1:28" s="113" customFormat="1" ht="14.25">
      <c r="A65" s="103"/>
      <c r="B65" s="347" t="s">
        <v>756</v>
      </c>
      <c r="C65" s="348"/>
      <c r="D65" s="349"/>
      <c r="E65" s="348"/>
      <c r="F65" s="348"/>
      <c r="G65" s="348"/>
      <c r="H65" s="348"/>
      <c r="I65" s="348"/>
      <c r="J65" s="348"/>
      <c r="K65" s="350"/>
      <c r="L65" s="351" t="s">
        <v>757</v>
      </c>
      <c r="M65" s="352"/>
      <c r="N65" s="352"/>
      <c r="O65" s="353"/>
      <c r="P65" s="103"/>
      <c r="Q65" s="202"/>
      <c r="R65" s="354"/>
      <c r="S65" s="193"/>
      <c r="T65" s="193"/>
      <c r="U65" s="193"/>
      <c r="V65" s="340"/>
      <c r="W65" s="340"/>
      <c r="X65" s="340"/>
      <c r="Y65" s="340"/>
      <c r="Z65" s="340"/>
      <c r="AA65" s="193"/>
      <c r="AB65" s="193"/>
    </row>
    <row r="66" spans="1:28" s="113" customFormat="1" ht="52.5" customHeight="1">
      <c r="A66" s="103"/>
      <c r="B66" s="1224" t="e">
        <f>IF(#REF!=0,"",#REF!)</f>
        <v>#REF!</v>
      </c>
      <c r="C66" s="1225"/>
      <c r="D66" s="1225"/>
      <c r="E66" s="1225"/>
      <c r="F66" s="1225"/>
      <c r="G66" s="1225"/>
      <c r="H66" s="1225"/>
      <c r="I66" s="1225"/>
      <c r="J66" s="1225"/>
      <c r="K66" s="1226"/>
      <c r="L66" s="1227" t="e">
        <f>#REF!</f>
        <v>#REF!</v>
      </c>
      <c r="M66" s="1228"/>
      <c r="N66" s="1228"/>
      <c r="O66" s="1229"/>
      <c r="P66" s="103"/>
      <c r="Q66" s="202"/>
      <c r="R66" s="193"/>
      <c r="S66" s="193"/>
      <c r="T66" s="193"/>
      <c r="U66" s="193"/>
      <c r="V66" s="340"/>
      <c r="W66" s="340"/>
      <c r="X66" s="340"/>
      <c r="Y66" s="340"/>
      <c r="Z66" s="340"/>
      <c r="AA66" s="193"/>
      <c r="AB66" s="193"/>
    </row>
    <row r="67" spans="1:28" s="113" customFormat="1" ht="15">
      <c r="A67" s="103"/>
      <c r="B67" s="355" t="e">
        <f>#REF!</f>
        <v>#REF!</v>
      </c>
      <c r="C67" s="352"/>
      <c r="D67" s="352"/>
      <c r="E67" s="352"/>
      <c r="F67" s="352"/>
      <c r="G67" s="356"/>
      <c r="H67" s="357" t="e">
        <f>#REF!</f>
        <v>#REF!</v>
      </c>
      <c r="I67" s="358"/>
      <c r="J67" s="358"/>
      <c r="K67" s="359"/>
      <c r="L67" s="360" t="e">
        <f>#REF!</f>
        <v>#REF!</v>
      </c>
      <c r="M67" s="361"/>
      <c r="N67" s="362"/>
      <c r="O67" s="363"/>
      <c r="P67" s="103"/>
      <c r="Q67" s="202"/>
      <c r="R67" s="193"/>
      <c r="S67" s="193"/>
      <c r="T67" s="193"/>
      <c r="U67" s="193"/>
      <c r="V67" s="193"/>
      <c r="W67" s="193"/>
      <c r="X67" s="193"/>
      <c r="Y67" s="193"/>
      <c r="Z67" s="193"/>
      <c r="AA67" s="193"/>
      <c r="AB67" s="193"/>
    </row>
    <row r="68" spans="1:28" s="113" customFormat="1" ht="50.25" customHeight="1">
      <c r="A68" s="103"/>
      <c r="B68" s="1230" t="e">
        <f>IF(#REF!=0,"",#REF!)</f>
        <v>#REF!</v>
      </c>
      <c r="C68" s="1228"/>
      <c r="D68" s="1228"/>
      <c r="E68" s="1228"/>
      <c r="F68" s="1228"/>
      <c r="G68" s="1231"/>
      <c r="H68" s="1232" t="e">
        <f>IF(#REF!=0,"",#REF!)</f>
        <v>#REF!</v>
      </c>
      <c r="I68" s="1228"/>
      <c r="J68" s="1228"/>
      <c r="K68" s="1231"/>
      <c r="L68" s="1232" t="e">
        <f>IF(#REF!=0,"",#REF!)</f>
        <v>#REF!</v>
      </c>
      <c r="M68" s="1228"/>
      <c r="N68" s="1228"/>
      <c r="O68" s="1229"/>
      <c r="P68" s="103"/>
      <c r="Q68" s="202"/>
      <c r="R68" s="193"/>
      <c r="S68" s="193"/>
      <c r="T68" s="193"/>
      <c r="U68" s="193"/>
      <c r="V68" s="193"/>
      <c r="W68" s="193"/>
      <c r="X68" s="193"/>
      <c r="Y68" s="193"/>
      <c r="Z68" s="193"/>
      <c r="AA68" s="193"/>
      <c r="AB68" s="193"/>
    </row>
    <row r="69" spans="1:28" s="113" customFormat="1" ht="15">
      <c r="A69" s="103"/>
      <c r="B69" s="364" t="e">
        <f>#REF!</f>
        <v>#REF!</v>
      </c>
      <c r="C69" s="365"/>
      <c r="D69" s="349"/>
      <c r="E69" s="349"/>
      <c r="F69" s="349"/>
      <c r="G69" s="366"/>
      <c r="H69" s="367" t="e">
        <f>#REF!</f>
        <v>#REF!</v>
      </c>
      <c r="I69" s="352"/>
      <c r="J69" s="352"/>
      <c r="K69" s="356"/>
      <c r="L69" s="368" t="e">
        <f>#REF!</f>
        <v>#REF!</v>
      </c>
      <c r="M69" s="365"/>
      <c r="N69" s="349"/>
      <c r="O69" s="369"/>
      <c r="P69" s="103"/>
      <c r="Q69" s="202"/>
      <c r="R69" s="193"/>
      <c r="S69" s="193"/>
      <c r="T69" s="193"/>
      <c r="U69" s="193"/>
      <c r="V69" s="193"/>
      <c r="W69" s="193"/>
      <c r="X69" s="193"/>
      <c r="Y69" s="193"/>
      <c r="Z69" s="193"/>
      <c r="AA69" s="193"/>
      <c r="AB69" s="193"/>
    </row>
    <row r="70" spans="1:28" s="113" customFormat="1" ht="61.5" customHeight="1" thickBot="1">
      <c r="A70" s="103"/>
      <c r="B70" s="1209" t="e">
        <f>IF(#REF!=0,"",#REF!)</f>
        <v>#REF!</v>
      </c>
      <c r="C70" s="1210"/>
      <c r="D70" s="1210"/>
      <c r="E70" s="1210"/>
      <c r="F70" s="1210"/>
      <c r="G70" s="1211"/>
      <c r="H70" s="1212" t="e">
        <f>IF(#REF!=0,"",#REF!)</f>
        <v>#REF!</v>
      </c>
      <c r="I70" s="1210"/>
      <c r="J70" s="1210"/>
      <c r="K70" s="1211"/>
      <c r="L70" s="1212" t="e">
        <f>IF(#REF!=0,"",#REF!)</f>
        <v>#REF!</v>
      </c>
      <c r="M70" s="1210"/>
      <c r="N70" s="1210"/>
      <c r="O70" s="1213"/>
      <c r="P70" s="103"/>
      <c r="Q70" s="202"/>
      <c r="R70" s="193"/>
      <c r="S70" s="193"/>
      <c r="T70" s="193"/>
      <c r="U70" s="193"/>
      <c r="V70" s="193"/>
      <c r="W70" s="193"/>
      <c r="X70" s="193"/>
      <c r="Y70" s="193"/>
      <c r="Z70" s="193"/>
      <c r="AA70" s="193"/>
      <c r="AB70" s="193"/>
    </row>
    <row r="71" spans="1:28" s="113" customFormat="1" ht="8.25" customHeight="1">
      <c r="A71" s="103"/>
      <c r="B71" s="103"/>
      <c r="C71" s="103"/>
      <c r="D71" s="103"/>
      <c r="E71" s="103"/>
      <c r="F71" s="103"/>
      <c r="G71" s="103"/>
      <c r="H71" s="103"/>
      <c r="I71" s="103"/>
      <c r="J71" s="103"/>
      <c r="K71" s="103"/>
      <c r="L71" s="103"/>
      <c r="M71" s="103"/>
      <c r="N71" s="103"/>
      <c r="O71" s="103"/>
      <c r="P71" s="103"/>
      <c r="Q71" s="103"/>
      <c r="R71" s="193"/>
      <c r="S71" s="193"/>
      <c r="T71" s="193"/>
      <c r="U71" s="193"/>
      <c r="V71" s="193"/>
      <c r="W71" s="193"/>
      <c r="X71" s="193"/>
      <c r="Y71" s="193"/>
      <c r="Z71" s="193"/>
      <c r="AA71" s="193"/>
      <c r="AB71" s="193"/>
    </row>
    <row r="72" spans="1:28" s="113" customFormat="1" ht="16.5" hidden="1" thickBot="1">
      <c r="A72" s="103"/>
      <c r="B72" s="370" t="s">
        <v>758</v>
      </c>
      <c r="C72" s="371"/>
      <c r="D72" s="372"/>
      <c r="E72" s="371"/>
      <c r="F72" s="371"/>
      <c r="G72" s="371"/>
      <c r="H72" s="371"/>
      <c r="I72" s="371"/>
      <c r="J72" s="373"/>
      <c r="K72" s="374"/>
      <c r="L72" s="374"/>
      <c r="M72" s="374"/>
      <c r="N72" s="375"/>
      <c r="O72" s="376" t="s">
        <v>759</v>
      </c>
      <c r="P72" s="103"/>
      <c r="Q72" s="103"/>
      <c r="R72" s="193"/>
      <c r="S72" s="193"/>
      <c r="T72" s="193"/>
      <c r="U72" s="193"/>
      <c r="V72" s="193"/>
      <c r="W72" s="193"/>
      <c r="X72" s="193"/>
      <c r="Y72" s="193"/>
      <c r="Z72" s="193"/>
      <c r="AA72" s="193"/>
      <c r="AB72" s="193"/>
    </row>
    <row r="73" spans="1:28" s="113" customFormat="1" ht="15.75" hidden="1">
      <c r="A73" s="103"/>
      <c r="B73" s="377" t="s">
        <v>378</v>
      </c>
      <c r="C73" s="378"/>
      <c r="D73" s="379"/>
      <c r="E73" s="378"/>
      <c r="F73" s="378"/>
      <c r="G73" s="378"/>
      <c r="H73" s="378"/>
      <c r="I73" s="378"/>
      <c r="J73" s="380"/>
      <c r="K73" s="381"/>
      <c r="L73" s="382"/>
      <c r="M73" s="382"/>
      <c r="N73" s="380"/>
      <c r="O73" s="383" t="s">
        <v>506</v>
      </c>
      <c r="P73" s="103"/>
      <c r="Q73" s="103"/>
      <c r="R73" s="193"/>
      <c r="S73" s="193"/>
      <c r="T73" s="193"/>
      <c r="U73" s="193"/>
      <c r="V73" s="193"/>
      <c r="W73" s="193"/>
      <c r="X73" s="193"/>
      <c r="Y73" s="193"/>
      <c r="Z73" s="193"/>
      <c r="AA73" s="193"/>
      <c r="AB73" s="193"/>
    </row>
    <row r="74" spans="1:28" s="113" customFormat="1" ht="14.25" hidden="1">
      <c r="A74" s="103"/>
      <c r="B74" s="384"/>
      <c r="C74" s="385"/>
      <c r="D74" s="386"/>
      <c r="E74" s="387" t="s">
        <v>379</v>
      </c>
      <c r="F74" s="388"/>
      <c r="G74" s="388"/>
      <c r="H74" s="387" t="s">
        <v>127</v>
      </c>
      <c r="I74" s="388"/>
      <c r="J74" s="387" t="s">
        <v>260</v>
      </c>
      <c r="K74" s="389"/>
      <c r="L74" s="387" t="s">
        <v>261</v>
      </c>
      <c r="M74" s="388"/>
      <c r="N74" s="388"/>
      <c r="O74" s="390" t="s">
        <v>262</v>
      </c>
      <c r="P74" s="103"/>
      <c r="Q74" s="103"/>
      <c r="R74" s="193"/>
      <c r="S74" s="193"/>
      <c r="T74" s="193"/>
      <c r="U74" s="193"/>
      <c r="V74" s="193"/>
      <c r="W74" s="193"/>
      <c r="X74" s="193"/>
      <c r="Y74" s="193"/>
      <c r="Z74" s="193"/>
      <c r="AA74" s="193"/>
      <c r="AB74" s="193"/>
    </row>
    <row r="75" spans="1:28" s="113" customFormat="1" ht="14.25" hidden="1">
      <c r="A75" s="103"/>
      <c r="B75" s="391"/>
      <c r="C75" s="392" t="s">
        <v>263</v>
      </c>
      <c r="D75" s="393"/>
      <c r="E75" s="394"/>
      <c r="F75" s="395" t="s">
        <v>264</v>
      </c>
      <c r="G75" s="396"/>
      <c r="H75" s="394"/>
      <c r="I75" s="395" t="s">
        <v>265</v>
      </c>
      <c r="J75" s="397"/>
      <c r="K75" s="395" t="s">
        <v>264</v>
      </c>
      <c r="L75" s="398"/>
      <c r="M75" s="399"/>
      <c r="N75" s="400"/>
      <c r="O75" s="401"/>
      <c r="P75" s="103"/>
      <c r="Q75" s="103"/>
      <c r="R75" s="193"/>
      <c r="S75" s="193"/>
      <c r="T75" s="193"/>
      <c r="U75" s="193"/>
      <c r="V75" s="193"/>
      <c r="W75" s="193"/>
      <c r="X75" s="193"/>
      <c r="Y75" s="193"/>
      <c r="Z75" s="193"/>
      <c r="AA75" s="193"/>
      <c r="AB75" s="193"/>
    </row>
    <row r="76" spans="1:28" s="113" customFormat="1" ht="15.75" hidden="1">
      <c r="A76" s="103"/>
      <c r="B76" s="391"/>
      <c r="C76" s="402" t="s">
        <v>266</v>
      </c>
      <c r="D76" s="403"/>
      <c r="E76" s="404"/>
      <c r="F76" s="304" t="s">
        <v>267</v>
      </c>
      <c r="G76" s="304"/>
      <c r="H76" s="404"/>
      <c r="I76" s="304" t="s">
        <v>268</v>
      </c>
      <c r="J76" s="405"/>
      <c r="K76" s="304" t="s">
        <v>267</v>
      </c>
      <c r="L76" s="406"/>
      <c r="N76" s="407"/>
      <c r="O76" s="408"/>
      <c r="P76" s="103"/>
      <c r="Q76" s="103"/>
      <c r="W76" s="193"/>
      <c r="X76" s="193"/>
      <c r="Y76" s="193"/>
      <c r="Z76" s="193"/>
      <c r="AA76" s="193"/>
      <c r="AB76" s="193"/>
    </row>
    <row r="77" spans="1:28" s="113" customFormat="1" ht="14.25" hidden="1">
      <c r="A77" s="409"/>
      <c r="B77" s="410"/>
      <c r="C77" s="411" t="s">
        <v>269</v>
      </c>
      <c r="D77" s="403"/>
      <c r="E77" s="404"/>
      <c r="F77" s="396" t="s">
        <v>270</v>
      </c>
      <c r="G77" s="396"/>
      <c r="H77" s="404"/>
      <c r="I77" s="396" t="s">
        <v>271</v>
      </c>
      <c r="J77" s="405"/>
      <c r="K77" s="396" t="s">
        <v>270</v>
      </c>
      <c r="L77" s="406"/>
      <c r="N77" s="412"/>
      <c r="O77" s="408"/>
      <c r="P77" s="409"/>
      <c r="Q77" s="103"/>
      <c r="W77" s="193"/>
      <c r="X77" s="193"/>
      <c r="Y77" s="193"/>
      <c r="Z77" s="193"/>
      <c r="AA77" s="193"/>
      <c r="AB77" s="193"/>
    </row>
    <row r="78" spans="1:28" s="113" customFormat="1" ht="15.75" hidden="1">
      <c r="A78" s="103"/>
      <c r="B78" s="391"/>
      <c r="C78" s="413" t="s">
        <v>272</v>
      </c>
      <c r="D78" s="403"/>
      <c r="E78" s="404"/>
      <c r="F78" s="304" t="s">
        <v>267</v>
      </c>
      <c r="G78" s="304"/>
      <c r="H78" s="404"/>
      <c r="I78" s="304" t="s">
        <v>268</v>
      </c>
      <c r="J78" s="405"/>
      <c r="K78" s="304" t="s">
        <v>267</v>
      </c>
      <c r="L78" s="406"/>
      <c r="N78" s="407"/>
      <c r="O78" s="414"/>
      <c r="P78" s="103"/>
      <c r="Q78" s="103"/>
      <c r="W78" s="193"/>
      <c r="X78" s="193"/>
      <c r="Y78" s="193"/>
      <c r="Z78" s="193"/>
      <c r="AA78" s="193"/>
      <c r="AB78" s="193"/>
    </row>
    <row r="79" spans="1:28" s="113" customFormat="1" ht="14.25" hidden="1">
      <c r="A79" s="103"/>
      <c r="B79" s="391"/>
      <c r="C79" s="413" t="s">
        <v>273</v>
      </c>
      <c r="D79" s="403"/>
      <c r="E79" s="404"/>
      <c r="F79" s="415" t="s">
        <v>274</v>
      </c>
      <c r="G79" s="304"/>
      <c r="H79" s="404"/>
      <c r="I79" s="415" t="s">
        <v>275</v>
      </c>
      <c r="J79" s="405"/>
      <c r="K79" s="415" t="s">
        <v>274</v>
      </c>
      <c r="L79" s="406"/>
      <c r="N79" s="407"/>
      <c r="O79" s="145"/>
      <c r="P79" s="103"/>
      <c r="Q79" s="103"/>
      <c r="W79" s="193"/>
      <c r="X79" s="193"/>
      <c r="Y79" s="193"/>
      <c r="Z79" s="193"/>
      <c r="AA79" s="193"/>
      <c r="AB79" s="193"/>
    </row>
    <row r="80" spans="1:28" s="113" customFormat="1" ht="14.25" hidden="1">
      <c r="A80" s="103"/>
      <c r="B80" s="391"/>
      <c r="C80" s="413" t="s">
        <v>276</v>
      </c>
      <c r="D80" s="403"/>
      <c r="E80" s="404"/>
      <c r="F80" s="415" t="s">
        <v>274</v>
      </c>
      <c r="G80" s="304"/>
      <c r="H80" s="404"/>
      <c r="I80" s="415" t="s">
        <v>275</v>
      </c>
      <c r="J80" s="405"/>
      <c r="K80" s="415" t="s">
        <v>274</v>
      </c>
      <c r="L80" s="406"/>
      <c r="N80" s="407"/>
      <c r="O80" s="408"/>
      <c r="P80" s="103"/>
      <c r="Q80" s="103"/>
      <c r="W80" s="193"/>
      <c r="X80" s="193"/>
      <c r="Y80" s="193"/>
      <c r="Z80" s="193"/>
      <c r="AA80" s="193"/>
      <c r="AB80" s="193"/>
    </row>
    <row r="81" spans="1:47" s="113" customFormat="1" ht="15" hidden="1" thickBot="1">
      <c r="A81" s="103"/>
      <c r="B81" s="416"/>
      <c r="C81" s="417"/>
      <c r="D81" s="418"/>
      <c r="E81" s="419"/>
      <c r="F81" s="420"/>
      <c r="G81" s="330"/>
      <c r="H81" s="419"/>
      <c r="I81" s="420"/>
      <c r="J81" s="421"/>
      <c r="K81" s="420"/>
      <c r="L81" s="406"/>
      <c r="N81" s="422"/>
      <c r="O81" s="423"/>
      <c r="P81" s="103"/>
      <c r="Q81" s="103"/>
      <c r="W81" s="193"/>
      <c r="X81" s="193"/>
      <c r="Y81" s="193"/>
      <c r="Z81" s="193"/>
      <c r="AA81" s="193"/>
      <c r="AB81" s="193"/>
    </row>
    <row r="82" spans="1:47" s="113" customFormat="1" ht="16.5" hidden="1" thickBot="1">
      <c r="A82" s="103"/>
      <c r="B82" s="424" t="s">
        <v>277</v>
      </c>
      <c r="C82" s="425"/>
      <c r="D82" s="426"/>
      <c r="E82" s="427"/>
      <c r="F82" s="428"/>
      <c r="G82" s="428"/>
      <c r="H82" s="428"/>
      <c r="I82" s="428"/>
      <c r="J82" s="428"/>
      <c r="K82" s="428"/>
      <c r="L82" s="428"/>
      <c r="M82" s="428"/>
      <c r="N82" s="428"/>
      <c r="O82" s="429"/>
      <c r="P82" s="103"/>
      <c r="Q82" s="103"/>
      <c r="W82" s="193"/>
      <c r="X82" s="193"/>
      <c r="Y82" s="193"/>
      <c r="Z82" s="193"/>
      <c r="AA82" s="193"/>
      <c r="AB82" s="193"/>
    </row>
    <row r="83" spans="1:47" s="113" customFormat="1" ht="15.75" hidden="1">
      <c r="A83" s="103"/>
      <c r="B83" s="430" t="s">
        <v>278</v>
      </c>
      <c r="C83" s="431"/>
      <c r="D83" s="432"/>
      <c r="E83" s="433"/>
      <c r="F83" s="434"/>
      <c r="G83" s="434"/>
      <c r="H83" s="434"/>
      <c r="I83" s="432"/>
      <c r="J83" s="435" t="s">
        <v>279</v>
      </c>
      <c r="K83" s="436"/>
      <c r="L83" s="437"/>
      <c r="M83" s="431"/>
      <c r="N83" s="431"/>
      <c r="O83" s="438"/>
      <c r="P83" s="103"/>
      <c r="Q83" s="103"/>
      <c r="W83" s="193"/>
      <c r="X83" s="193"/>
      <c r="Y83" s="193"/>
      <c r="Z83" s="193"/>
      <c r="AA83" s="193"/>
      <c r="AB83" s="193"/>
    </row>
    <row r="84" spans="1:47" s="113" customFormat="1" ht="15" hidden="1">
      <c r="A84" s="103"/>
      <c r="B84" s="439"/>
      <c r="C84" s="440" t="s">
        <v>280</v>
      </c>
      <c r="D84" s="441"/>
      <c r="E84" s="441"/>
      <c r="F84" s="441"/>
      <c r="G84" s="441"/>
      <c r="H84" s="441"/>
      <c r="I84" s="441"/>
      <c r="J84" s="442" t="s">
        <v>281</v>
      </c>
      <c r="L84" s="443"/>
      <c r="M84" s="227"/>
      <c r="N84" s="227"/>
      <c r="O84" s="228"/>
      <c r="P84" s="103"/>
      <c r="Q84" s="103"/>
      <c r="W84" s="193"/>
      <c r="X84" s="193"/>
      <c r="Y84" s="193"/>
      <c r="Z84" s="193"/>
      <c r="AA84" s="193"/>
      <c r="AB84" s="193"/>
    </row>
    <row r="85" spans="1:47" s="113" customFormat="1" ht="15" hidden="1">
      <c r="A85" s="103"/>
      <c r="B85" s="439"/>
      <c r="C85" s="440"/>
      <c r="D85" s="441"/>
      <c r="E85" s="441"/>
      <c r="F85" s="441"/>
      <c r="G85" s="441"/>
      <c r="H85" s="441"/>
      <c r="I85" s="441"/>
      <c r="J85" s="442"/>
      <c r="L85" s="443"/>
      <c r="M85" s="227"/>
      <c r="N85" s="227"/>
      <c r="O85" s="228"/>
      <c r="P85" s="103"/>
      <c r="Q85" s="103"/>
      <c r="W85" s="193"/>
      <c r="X85" s="193"/>
      <c r="Y85" s="193"/>
      <c r="Z85" s="193"/>
      <c r="AA85" s="193"/>
      <c r="AB85" s="193"/>
    </row>
    <row r="86" spans="1:47" s="113" customFormat="1" ht="15" hidden="1" thickBot="1">
      <c r="A86" s="103"/>
      <c r="B86" s="444"/>
      <c r="C86" s="445"/>
      <c r="D86" s="446"/>
      <c r="E86" s="446"/>
      <c r="F86" s="446"/>
      <c r="G86" s="446"/>
      <c r="H86" s="446"/>
      <c r="I86" s="446"/>
      <c r="J86" s="447"/>
      <c r="K86" s="208"/>
      <c r="L86" s="448"/>
      <c r="M86" s="448"/>
      <c r="N86" s="448"/>
      <c r="O86" s="449"/>
      <c r="P86" s="103"/>
      <c r="Q86" s="103"/>
      <c r="W86" s="112"/>
      <c r="X86" s="112"/>
      <c r="Y86" s="112"/>
      <c r="Z86" s="112"/>
      <c r="AA86" s="112"/>
      <c r="AB86" s="112"/>
    </row>
    <row r="87" spans="1:47" ht="14.25" hidden="1">
      <c r="B87" s="304"/>
      <c r="C87" s="304"/>
      <c r="D87" s="320"/>
      <c r="E87" s="304"/>
      <c r="F87" s="124"/>
      <c r="G87" s="124"/>
      <c r="H87" s="124"/>
      <c r="I87" s="125"/>
      <c r="J87" s="125"/>
      <c r="K87" s="124"/>
      <c r="L87" s="124"/>
      <c r="M87" s="144"/>
      <c r="N87" s="144"/>
      <c r="O87" s="144"/>
      <c r="S87" s="113"/>
      <c r="W87" s="112"/>
      <c r="X87" s="112"/>
      <c r="Y87" s="112"/>
      <c r="Z87" s="112"/>
      <c r="AA87" s="112"/>
      <c r="AB87" s="112"/>
      <c r="AC87" s="113"/>
      <c r="AD87" s="113"/>
      <c r="AE87" s="113"/>
      <c r="AF87" s="113"/>
      <c r="AG87" s="113"/>
      <c r="AH87" s="113"/>
      <c r="AI87" s="113"/>
      <c r="AJ87" s="113"/>
      <c r="AK87" s="113"/>
      <c r="AL87" s="113"/>
      <c r="AM87" s="113"/>
      <c r="AN87" s="113"/>
      <c r="AO87" s="113"/>
      <c r="AP87" s="113"/>
      <c r="AQ87" s="113"/>
      <c r="AR87" s="113"/>
      <c r="AS87" s="113"/>
      <c r="AT87" s="113"/>
      <c r="AU87" s="113"/>
    </row>
    <row r="88" spans="1:47" ht="14.25" hidden="1">
      <c r="B88" s="451"/>
      <c r="C88" s="452"/>
      <c r="D88" s="453"/>
      <c r="E88" s="454"/>
      <c r="F88" s="454"/>
      <c r="G88" s="454"/>
      <c r="H88" s="454"/>
      <c r="I88" s="455"/>
      <c r="J88" s="456"/>
      <c r="K88" s="455"/>
      <c r="L88" s="457"/>
      <c r="M88" s="455"/>
      <c r="N88" s="458"/>
      <c r="O88" s="459"/>
      <c r="R88" s="112"/>
      <c r="S88" s="112"/>
      <c r="T88" s="112"/>
      <c r="U88" s="112"/>
      <c r="V88" s="112"/>
      <c r="W88" s="112"/>
      <c r="X88" s="112"/>
      <c r="Y88" s="112"/>
      <c r="Z88" s="112"/>
      <c r="AA88" s="112"/>
      <c r="AB88" s="112"/>
      <c r="AC88" s="113"/>
      <c r="AD88" s="113"/>
      <c r="AE88" s="113"/>
      <c r="AF88" s="113"/>
      <c r="AG88" s="113"/>
      <c r="AH88" s="113"/>
      <c r="AI88" s="113"/>
      <c r="AJ88" s="113"/>
      <c r="AK88" s="113"/>
      <c r="AL88" s="113"/>
      <c r="AM88" s="113"/>
      <c r="AN88" s="113"/>
      <c r="AO88" s="113"/>
      <c r="AP88" s="113"/>
      <c r="AQ88" s="113"/>
      <c r="AR88" s="113"/>
      <c r="AS88" s="113"/>
      <c r="AT88" s="113"/>
      <c r="AU88" s="113"/>
    </row>
    <row r="89" spans="1:47" ht="14.25" hidden="1">
      <c r="B89" s="460"/>
      <c r="C89" s="461" t="s">
        <v>282</v>
      </c>
      <c r="D89" s="462" t="s">
        <v>507</v>
      </c>
      <c r="E89" s="463" t="s">
        <v>508</v>
      </c>
      <c r="G89" s="113"/>
      <c r="H89" s="463" t="s">
        <v>509</v>
      </c>
      <c r="J89" s="466" t="s">
        <v>510</v>
      </c>
      <c r="L89" s="466" t="s">
        <v>511</v>
      </c>
      <c r="N89" s="468" t="s">
        <v>512</v>
      </c>
      <c r="O89" s="469"/>
      <c r="R89" s="112"/>
      <c r="S89" s="112"/>
      <c r="T89" s="112"/>
      <c r="U89" s="112"/>
      <c r="V89" s="112"/>
      <c r="W89" s="112"/>
      <c r="X89" s="112"/>
      <c r="Y89" s="112"/>
      <c r="Z89" s="112"/>
      <c r="AA89" s="112"/>
      <c r="AB89" s="112"/>
      <c r="AC89" s="113"/>
      <c r="AD89" s="113"/>
      <c r="AE89" s="113"/>
      <c r="AF89" s="113"/>
      <c r="AG89" s="113"/>
      <c r="AH89" s="113"/>
      <c r="AI89" s="113"/>
      <c r="AJ89" s="113"/>
      <c r="AK89" s="113"/>
      <c r="AL89" s="113"/>
      <c r="AM89" s="113"/>
      <c r="AN89" s="113"/>
      <c r="AO89" s="113"/>
      <c r="AP89" s="113"/>
      <c r="AQ89" s="113"/>
      <c r="AR89" s="113"/>
      <c r="AS89" s="113"/>
      <c r="AT89" s="113"/>
      <c r="AU89" s="113"/>
    </row>
    <row r="90" spans="1:47" ht="14.25" hidden="1">
      <c r="A90" s="202"/>
      <c r="B90" s="460"/>
      <c r="C90" s="461" t="s">
        <v>806</v>
      </c>
      <c r="D90" s="470" t="s">
        <v>741</v>
      </c>
      <c r="E90" s="471"/>
      <c r="F90" s="472"/>
      <c r="G90" s="472"/>
      <c r="H90" s="472"/>
      <c r="I90" s="473"/>
      <c r="J90" s="473"/>
      <c r="K90" s="474"/>
      <c r="L90" s="474"/>
      <c r="M90" s="144"/>
      <c r="N90" s="144"/>
      <c r="O90" s="475"/>
      <c r="P90" s="202"/>
      <c r="Q90" s="202"/>
    </row>
    <row r="91" spans="1:47" ht="14.25" hidden="1">
      <c r="B91" s="477"/>
      <c r="C91" s="461" t="s">
        <v>742</v>
      </c>
      <c r="D91" s="478" t="s">
        <v>743</v>
      </c>
      <c r="E91" s="479"/>
      <c r="G91" s="480"/>
      <c r="O91" s="475"/>
    </row>
    <row r="92" spans="1:47" ht="14.25" hidden="1">
      <c r="B92" s="477"/>
      <c r="C92" s="461"/>
      <c r="D92" s="478" t="s">
        <v>744</v>
      </c>
      <c r="E92" s="479"/>
      <c r="G92" s="480"/>
      <c r="O92" s="475"/>
    </row>
    <row r="93" spans="1:47" ht="14.25" hidden="1">
      <c r="B93" s="481"/>
      <c r="C93" s="482" t="s">
        <v>745</v>
      </c>
      <c r="D93" s="483" t="s">
        <v>513</v>
      </c>
      <c r="E93" s="484"/>
      <c r="F93" s="485"/>
      <c r="G93" s="486"/>
      <c r="H93" s="485"/>
      <c r="I93" s="487"/>
      <c r="J93" s="487"/>
      <c r="K93" s="485"/>
      <c r="L93" s="485"/>
      <c r="M93" s="488"/>
      <c r="N93" s="488"/>
      <c r="O93" s="489"/>
    </row>
    <row r="94" spans="1:47" ht="14.25">
      <c r="G94" s="480"/>
      <c r="O94" s="144"/>
    </row>
    <row r="95" spans="1:47" ht="14.25">
      <c r="G95" s="480"/>
      <c r="L95" s="480"/>
      <c r="M95" s="144"/>
      <c r="O95" s="144"/>
    </row>
    <row r="96" spans="1:47" ht="14.25">
      <c r="E96" s="467"/>
      <c r="F96" s="491"/>
      <c r="G96" s="480"/>
      <c r="H96" s="480"/>
      <c r="I96" s="474"/>
      <c r="L96" s="480"/>
      <c r="M96" s="144"/>
      <c r="O96" s="144"/>
    </row>
    <row r="97" spans="2:15" ht="14.25">
      <c r="C97" s="492"/>
      <c r="D97" s="322"/>
      <c r="E97" s="467"/>
      <c r="F97" s="491"/>
      <c r="G97" s="480"/>
      <c r="H97" s="480"/>
      <c r="I97" s="474"/>
      <c r="J97" s="474"/>
      <c r="K97" s="480"/>
      <c r="L97" s="480"/>
      <c r="M97" s="144"/>
      <c r="O97" s="144"/>
    </row>
    <row r="98" spans="2:15" ht="14.25">
      <c r="B98" s="493"/>
      <c r="C98" s="494"/>
      <c r="D98" s="495"/>
      <c r="E98" s="467"/>
      <c r="F98" s="491"/>
      <c r="G98" s="472"/>
      <c r="H98" s="472"/>
      <c r="I98" s="473"/>
      <c r="J98" s="473"/>
      <c r="K98" s="474"/>
      <c r="L98" s="474"/>
      <c r="M98" s="144"/>
      <c r="O98" s="144"/>
    </row>
    <row r="99" spans="2:15" ht="14.25" hidden="1">
      <c r="B99" s="493"/>
      <c r="C99" s="493"/>
      <c r="D99" s="496"/>
      <c r="G99" s="472"/>
      <c r="H99" s="472"/>
      <c r="I99" s="473"/>
      <c r="J99" s="473"/>
      <c r="K99" s="474"/>
      <c r="L99" s="474"/>
      <c r="M99" s="144"/>
      <c r="N99" s="144"/>
      <c r="O99" s="144"/>
    </row>
    <row r="100" spans="2:15" ht="14.25" hidden="1">
      <c r="E100" s="123"/>
      <c r="F100" s="124"/>
      <c r="G100" s="124"/>
      <c r="H100" s="124"/>
      <c r="I100" s="125"/>
      <c r="J100" s="125"/>
      <c r="K100" s="124"/>
      <c r="L100" s="124"/>
      <c r="M100" s="144"/>
      <c r="N100" s="144"/>
      <c r="O100" s="144"/>
    </row>
    <row r="101" spans="2:15" ht="14.25" hidden="1">
      <c r="E101" s="123"/>
      <c r="F101" s="124"/>
      <c r="G101" s="124"/>
      <c r="H101" s="124"/>
      <c r="I101" s="125"/>
      <c r="J101" s="125"/>
      <c r="K101" s="124"/>
      <c r="L101" s="124"/>
      <c r="M101" s="144"/>
      <c r="N101" s="144"/>
      <c r="O101" s="144"/>
    </row>
    <row r="102" spans="2:15" ht="14.25" hidden="1">
      <c r="E102" s="123"/>
      <c r="F102" s="124"/>
      <c r="G102" s="124"/>
      <c r="H102" s="124"/>
      <c r="I102" s="125"/>
      <c r="J102" s="125"/>
      <c r="K102" s="124"/>
      <c r="L102" s="124"/>
      <c r="M102" s="144"/>
      <c r="N102" s="144"/>
      <c r="O102" s="144"/>
    </row>
    <row r="103" spans="2:15" ht="14.25" hidden="1">
      <c r="E103" s="123"/>
      <c r="F103" s="124"/>
      <c r="G103" s="124"/>
      <c r="H103" s="124"/>
      <c r="I103" s="125"/>
      <c r="J103" s="125"/>
      <c r="K103" s="124"/>
      <c r="L103" s="124"/>
      <c r="M103" s="144"/>
      <c r="N103" s="144"/>
      <c r="O103" s="144"/>
    </row>
    <row r="104" spans="2:15" ht="14.25" hidden="1">
      <c r="E104" s="123"/>
      <c r="F104" s="124"/>
      <c r="G104" s="124"/>
      <c r="H104" s="124"/>
      <c r="I104" s="125"/>
      <c r="J104" s="125"/>
      <c r="K104" s="124"/>
      <c r="L104" s="124"/>
      <c r="M104" s="144"/>
      <c r="N104" s="144"/>
      <c r="O104" s="144"/>
    </row>
    <row r="105" spans="2:15" ht="14.25" hidden="1">
      <c r="E105" s="123"/>
      <c r="F105" s="124"/>
      <c r="G105" s="124"/>
      <c r="H105" s="124"/>
      <c r="I105" s="125"/>
      <c r="J105" s="125"/>
      <c r="K105" s="124"/>
      <c r="L105" s="124"/>
      <c r="M105" s="144"/>
      <c r="N105" s="144"/>
      <c r="O105" s="144"/>
    </row>
    <row r="106" spans="2:15" ht="14.25" hidden="1">
      <c r="E106" s="123"/>
      <c r="F106" s="124"/>
      <c r="G106" s="124"/>
      <c r="H106" s="124"/>
      <c r="I106" s="125"/>
      <c r="J106" s="125"/>
      <c r="K106" s="124"/>
      <c r="L106" s="124"/>
      <c r="M106" s="144"/>
      <c r="N106" s="144"/>
      <c r="O106" s="144"/>
    </row>
    <row r="107" spans="2:15" ht="14.25" hidden="1">
      <c r="E107" s="123"/>
      <c r="F107" s="124"/>
      <c r="G107" s="124"/>
      <c r="H107" s="124"/>
      <c r="I107" s="125"/>
      <c r="J107" s="125"/>
      <c r="K107" s="124"/>
      <c r="L107" s="124"/>
      <c r="M107" s="144"/>
      <c r="N107" s="144"/>
      <c r="O107" s="144"/>
    </row>
    <row r="108" spans="2:15" ht="14.25" hidden="1">
      <c r="E108" s="123"/>
      <c r="F108" s="124"/>
      <c r="G108" s="124"/>
      <c r="H108" s="124"/>
      <c r="I108" s="125"/>
      <c r="J108" s="125"/>
      <c r="K108" s="124"/>
      <c r="L108" s="124"/>
      <c r="M108" s="144"/>
      <c r="N108" s="144"/>
      <c r="O108" s="144"/>
    </row>
    <row r="109" spans="2:15" ht="14.25" hidden="1">
      <c r="E109" s="123"/>
      <c r="F109" s="124"/>
      <c r="G109" s="124"/>
      <c r="H109" s="124"/>
      <c r="I109" s="125"/>
      <c r="J109" s="125"/>
      <c r="K109" s="124"/>
      <c r="L109" s="124"/>
      <c r="M109" s="144"/>
      <c r="N109" s="144"/>
      <c r="O109" s="144"/>
    </row>
    <row r="110" spans="2:15" ht="14.25" hidden="1">
      <c r="E110" s="123"/>
      <c r="F110" s="124"/>
      <c r="G110" s="124"/>
      <c r="H110" s="124"/>
      <c r="I110" s="125"/>
      <c r="J110" s="125"/>
      <c r="K110" s="124"/>
      <c r="L110" s="124"/>
      <c r="M110" s="144"/>
      <c r="N110" s="144"/>
      <c r="O110" s="144"/>
    </row>
    <row r="111" spans="2:15" ht="14.25" hidden="1">
      <c r="E111" s="123"/>
      <c r="F111" s="124"/>
      <c r="G111" s="124"/>
      <c r="H111" s="124"/>
      <c r="I111" s="125"/>
      <c r="J111" s="125"/>
      <c r="K111" s="124"/>
      <c r="L111" s="124"/>
      <c r="M111" s="144"/>
      <c r="N111" s="144"/>
      <c r="O111" s="144"/>
    </row>
    <row r="112" spans="2:15" ht="14.25" hidden="1">
      <c r="E112" s="123"/>
      <c r="F112" s="124"/>
      <c r="G112" s="124"/>
      <c r="H112" s="124"/>
      <c r="I112" s="125"/>
      <c r="J112" s="125"/>
      <c r="K112" s="124"/>
      <c r="L112" s="124"/>
      <c r="M112" s="144"/>
      <c r="N112" s="144"/>
      <c r="O112" s="144"/>
    </row>
    <row r="113" spans="5:15" ht="14.25" hidden="1">
      <c r="E113" s="123"/>
      <c r="F113" s="124"/>
      <c r="G113" s="124"/>
      <c r="H113" s="124"/>
      <c r="I113" s="125"/>
      <c r="J113" s="125"/>
      <c r="K113" s="124"/>
      <c r="L113" s="124"/>
      <c r="M113" s="144"/>
      <c r="N113" s="144"/>
      <c r="O113" s="144"/>
    </row>
    <row r="114" spans="5:15" ht="14.25" hidden="1">
      <c r="E114" s="123"/>
      <c r="F114" s="124"/>
      <c r="G114" s="124"/>
      <c r="H114" s="124"/>
      <c r="I114" s="125"/>
      <c r="J114" s="125"/>
      <c r="K114" s="124"/>
      <c r="L114" s="124"/>
      <c r="M114" s="144"/>
      <c r="N114" s="144"/>
      <c r="O114" s="144"/>
    </row>
    <row r="115" spans="5:15" ht="14.25" hidden="1">
      <c r="E115" s="123"/>
      <c r="F115" s="124"/>
      <c r="G115" s="124"/>
      <c r="H115" s="124"/>
      <c r="I115" s="125"/>
      <c r="J115" s="125"/>
      <c r="K115" s="124"/>
      <c r="L115" s="124"/>
      <c r="M115" s="144"/>
      <c r="N115" s="144"/>
      <c r="O115" s="144"/>
    </row>
    <row r="116" spans="5:15" ht="14.25" hidden="1">
      <c r="E116" s="123"/>
      <c r="F116" s="124"/>
      <c r="G116" s="124"/>
      <c r="H116" s="124"/>
      <c r="I116" s="125"/>
      <c r="J116" s="125"/>
      <c r="K116" s="124"/>
      <c r="L116" s="124"/>
      <c r="M116" s="144"/>
      <c r="N116" s="144"/>
      <c r="O116" s="144"/>
    </row>
    <row r="117" spans="5:15" ht="14.25" hidden="1">
      <c r="E117" s="123"/>
      <c r="F117" s="124"/>
      <c r="G117" s="124"/>
      <c r="H117" s="124"/>
      <c r="I117" s="125"/>
      <c r="J117" s="125"/>
      <c r="K117" s="124"/>
      <c r="L117" s="124"/>
      <c r="M117" s="144"/>
      <c r="N117" s="144"/>
      <c r="O117" s="144"/>
    </row>
    <row r="118" spans="5:15" ht="14.25" hidden="1">
      <c r="E118" s="123"/>
      <c r="F118" s="124"/>
      <c r="G118" s="124"/>
      <c r="H118" s="124"/>
      <c r="I118" s="125"/>
      <c r="J118" s="125"/>
      <c r="K118" s="124"/>
      <c r="L118" s="124"/>
      <c r="M118" s="144"/>
      <c r="N118" s="144"/>
      <c r="O118" s="144"/>
    </row>
    <row r="119" spans="5:15" ht="14.25" hidden="1">
      <c r="E119" s="123"/>
      <c r="F119" s="124"/>
      <c r="G119" s="124"/>
      <c r="H119" s="124"/>
      <c r="I119" s="125"/>
      <c r="J119" s="125"/>
      <c r="K119" s="124"/>
      <c r="L119" s="124"/>
      <c r="M119" s="144"/>
      <c r="N119" s="144"/>
      <c r="O119" s="144"/>
    </row>
    <row r="120" spans="5:15" ht="14.25" hidden="1">
      <c r="E120" s="123"/>
      <c r="F120" s="124"/>
      <c r="G120" s="124"/>
      <c r="H120" s="124"/>
      <c r="I120" s="125"/>
      <c r="J120" s="125"/>
      <c r="K120" s="124"/>
      <c r="L120" s="124"/>
      <c r="M120" s="144"/>
      <c r="N120" s="144"/>
      <c r="O120" s="144"/>
    </row>
    <row r="121" spans="5:15" ht="14.25" hidden="1">
      <c r="E121" s="123"/>
      <c r="F121" s="124"/>
      <c r="G121" s="124"/>
      <c r="H121" s="124"/>
      <c r="I121" s="125"/>
      <c r="J121" s="125"/>
      <c r="K121" s="124"/>
      <c r="L121" s="124"/>
      <c r="M121" s="144"/>
      <c r="N121" s="144"/>
      <c r="O121" s="144"/>
    </row>
    <row r="122" spans="5:15" ht="14.25" hidden="1">
      <c r="E122" s="123"/>
      <c r="F122" s="124"/>
      <c r="G122" s="124"/>
      <c r="H122" s="124"/>
      <c r="I122" s="125"/>
      <c r="J122" s="125"/>
      <c r="K122" s="124"/>
      <c r="L122" s="124"/>
      <c r="M122" s="144"/>
      <c r="N122" s="144"/>
      <c r="O122" s="144"/>
    </row>
    <row r="123" spans="5:15" ht="14.25" hidden="1">
      <c r="E123" s="123"/>
      <c r="F123" s="124"/>
      <c r="G123" s="124"/>
      <c r="H123" s="124"/>
      <c r="I123" s="125"/>
      <c r="J123" s="125"/>
      <c r="K123" s="124"/>
      <c r="L123" s="124"/>
      <c r="M123" s="144"/>
      <c r="N123" s="144"/>
      <c r="O123" s="144"/>
    </row>
    <row r="124" spans="5:15" ht="14.25" hidden="1">
      <c r="E124" s="123"/>
      <c r="F124" s="124"/>
      <c r="G124" s="124"/>
      <c r="H124" s="124"/>
      <c r="I124" s="125"/>
      <c r="J124" s="125"/>
      <c r="K124" s="124"/>
      <c r="L124" s="124"/>
      <c r="M124" s="144"/>
      <c r="N124" s="144"/>
      <c r="O124" s="144"/>
    </row>
    <row r="125" spans="5:15" ht="14.25" hidden="1">
      <c r="E125" s="123"/>
      <c r="F125" s="124"/>
      <c r="G125" s="124"/>
      <c r="H125" s="124"/>
      <c r="I125" s="125"/>
      <c r="J125" s="125"/>
      <c r="K125" s="124"/>
      <c r="L125" s="124"/>
      <c r="M125" s="144"/>
      <c r="N125" s="144"/>
      <c r="O125" s="144"/>
    </row>
    <row r="126" spans="5:15" ht="14.25" hidden="1">
      <c r="E126" s="123"/>
      <c r="F126" s="124"/>
      <c r="G126" s="124"/>
      <c r="H126" s="124"/>
      <c r="I126" s="125"/>
      <c r="J126" s="125"/>
      <c r="K126" s="124"/>
      <c r="L126" s="124"/>
      <c r="M126" s="144"/>
      <c r="N126" s="144"/>
      <c r="O126" s="144"/>
    </row>
    <row r="127" spans="5:15" ht="14.25" hidden="1">
      <c r="E127" s="123"/>
      <c r="F127" s="124"/>
      <c r="G127" s="124"/>
      <c r="H127" s="124"/>
      <c r="I127" s="125"/>
      <c r="J127" s="125"/>
      <c r="K127" s="124"/>
      <c r="L127" s="124"/>
      <c r="M127" s="144"/>
      <c r="N127" s="144"/>
      <c r="O127" s="144"/>
    </row>
    <row r="128" spans="5:15" ht="14.25" hidden="1">
      <c r="E128" s="123"/>
      <c r="F128" s="124"/>
      <c r="G128" s="124"/>
      <c r="H128" s="124"/>
      <c r="I128" s="125"/>
      <c r="J128" s="125"/>
      <c r="K128" s="124"/>
      <c r="L128" s="124"/>
      <c r="M128" s="144"/>
      <c r="N128" s="144"/>
      <c r="O128" s="144"/>
    </row>
    <row r="129" spans="5:15" ht="14.25" hidden="1">
      <c r="E129" s="123"/>
      <c r="F129" s="124"/>
      <c r="G129" s="124"/>
      <c r="H129" s="124"/>
      <c r="I129" s="125"/>
      <c r="J129" s="125"/>
      <c r="K129" s="124"/>
      <c r="L129" s="124"/>
      <c r="M129" s="144"/>
      <c r="N129" s="144"/>
      <c r="O129" s="144"/>
    </row>
    <row r="130" spans="5:15" ht="14.25" hidden="1"/>
    <row r="131" spans="5:15" ht="14.25" hidden="1"/>
    <row r="132" spans="5:15" ht="14.25" hidden="1"/>
    <row r="133" spans="5:15" ht="14.25" hidden="1"/>
    <row r="134" spans="5:15" ht="14.25" hidden="1"/>
    <row r="135" spans="5:15" ht="14.25" hidden="1"/>
    <row r="136" spans="5:15" ht="14.25" hidden="1"/>
    <row r="137" spans="5:15" ht="14.25" hidden="1"/>
    <row r="138" spans="5:15" ht="14.25" hidden="1"/>
    <row r="139" spans="5:15" ht="14.25" hidden="1"/>
    <row r="140" spans="5:15" ht="14.25" hidden="1"/>
    <row r="141" spans="5:15" ht="14.25" hidden="1"/>
    <row r="142" spans="5:15" ht="14.25" hidden="1"/>
    <row r="143" spans="5:15" ht="14.25" hidden="1"/>
    <row r="144" spans="5:15" ht="14.25" hidden="1"/>
    <row r="145" ht="14.25" hidden="1"/>
    <row r="146" ht="14.25" hidden="1"/>
    <row r="147" ht="14.25" hidden="1"/>
    <row r="148" ht="14.25" hidden="1"/>
    <row r="149" ht="14.25" hidden="1"/>
    <row r="150" ht="14.25" hidden="1"/>
    <row r="151" ht="14.25" hidden="1"/>
    <row r="152" ht="14.25" hidden="1"/>
    <row r="153" ht="14.25" hidden="1"/>
    <row r="154" ht="14.25" hidden="1"/>
    <row r="155" ht="14.25" hidden="1"/>
    <row r="156" ht="14.25" hidden="1"/>
    <row r="157" ht="14.25" hidden="1"/>
    <row r="158" ht="14.25" hidden="1"/>
    <row r="159" ht="14.25" hidden="1"/>
    <row r="160" ht="14.25" hidden="1"/>
    <row r="161" ht="14.25" hidden="1"/>
    <row r="162" ht="14.25" hidden="1"/>
    <row r="163" ht="14.25" hidden="1"/>
    <row r="164" ht="14.25" hidden="1"/>
    <row r="165" ht="14.25" hidden="1"/>
    <row r="166" ht="14.25" hidden="1"/>
    <row r="167" ht="14.25" hidden="1"/>
    <row r="168" ht="14.25" hidden="1"/>
    <row r="169" ht="14.25" hidden="1"/>
    <row r="170" ht="14.25" hidden="1"/>
    <row r="171" ht="14.25" hidden="1"/>
    <row r="172" ht="14.25" hidden="1"/>
    <row r="173" ht="14.25" hidden="1"/>
    <row r="174" ht="14.25" hidden="1"/>
    <row r="175" ht="14.25" hidden="1"/>
    <row r="176" ht="14.25" hidden="1"/>
    <row r="177" ht="14.25" hidden="1"/>
    <row r="178" ht="14.25" hidden="1"/>
    <row r="179" ht="14.25" hidden="1"/>
    <row r="180" ht="14.25" hidden="1"/>
    <row r="181" ht="14.25" hidden="1"/>
    <row r="182" ht="14.25" hidden="1"/>
    <row r="183" ht="14.25" hidden="1"/>
    <row r="184" ht="14.25" hidden="1"/>
    <row r="185" ht="14.25" hidden="1"/>
    <row r="186" ht="14.25" hidden="1"/>
    <row r="187" ht="14.25" hidden="1"/>
    <row r="188" ht="14.25" hidden="1"/>
    <row r="189" ht="14.25" hidden="1"/>
    <row r="190" ht="14.25" hidden="1"/>
    <row r="191" ht="14.25" hidden="1"/>
    <row r="192" ht="14.25" hidden="1"/>
    <row r="193" ht="14.25" hidden="1"/>
    <row r="194" ht="14.25" hidden="1"/>
    <row r="195" ht="14.25" hidden="1"/>
    <row r="196" ht="14.25" hidden="1"/>
    <row r="197" ht="14.25" hidden="1"/>
    <row r="198" ht="14.25" hidden="1"/>
    <row r="199" ht="14.25" hidden="1"/>
    <row r="200" ht="14.25" hidden="1"/>
    <row r="201" ht="14.25" hidden="1"/>
    <row r="202" ht="14.25" hidden="1" customHeight="1"/>
    <row r="203" ht="14.25" hidden="1" customHeight="1"/>
    <row r="204" ht="14.25" hidden="1" customHeight="1"/>
    <row r="205" ht="14.25" hidden="1" customHeight="1"/>
    <row r="206" ht="14.25" hidden="1" customHeight="1"/>
    <row r="207" ht="14.25" hidden="1" customHeight="1"/>
    <row r="208" ht="14.25" hidden="1" customHeight="1"/>
    <row r="209" ht="14.25" hidden="1" customHeight="1"/>
    <row r="210" ht="14.25" hidden="1" customHeight="1"/>
    <row r="211" ht="14.25" hidden="1" customHeight="1"/>
    <row r="212" ht="14.25" hidden="1" customHeight="1"/>
    <row r="213" ht="0" hidden="1" customHeight="1"/>
    <row r="214" ht="0" hidden="1" customHeight="1"/>
    <row r="215" ht="0" hidden="1" customHeight="1"/>
  </sheetData>
  <mergeCells count="13">
    <mergeCell ref="B70:G70"/>
    <mergeCell ref="H70:K70"/>
    <mergeCell ref="L70:O70"/>
    <mergeCell ref="Q2:Q5"/>
    <mergeCell ref="K5:L5"/>
    <mergeCell ref="N5:O5"/>
    <mergeCell ref="D13:E13"/>
    <mergeCell ref="D14:E14"/>
    <mergeCell ref="B66:K66"/>
    <mergeCell ref="L66:O66"/>
    <mergeCell ref="B68:G68"/>
    <mergeCell ref="H68:K68"/>
    <mergeCell ref="L68:O68"/>
  </mergeCells>
  <phoneticPr fontId="22"/>
  <conditionalFormatting sqref="I28:I35">
    <cfRule type="expression" dxfId="19" priority="1" stopIfTrue="1">
      <formula>$U$37=$W$38</formula>
    </cfRule>
  </conditionalFormatting>
  <conditionalFormatting sqref="I36">
    <cfRule type="expression" dxfId="18" priority="2" stopIfTrue="1">
      <formula>$U$37=$W$38</formula>
    </cfRule>
  </conditionalFormatting>
  <hyperlinks>
    <hyperlink ref="Q2" location="メイン!A1" display="戻る"/>
  </hyperlinks>
  <printOptions horizontalCentered="1"/>
  <pageMargins left="0.59055118110236227" right="0.59055118110236227" top="0.78740157480314965" bottom="0.59055118110236227" header="0.51181102362204722" footer="0.51181102362204722"/>
  <pageSetup paperSize="9" scale="68" orientation="portrait" verticalDpi="4294967293" r:id="rId1"/>
  <headerFooter alignWithMargins="0">
    <oddHeader>&amp;L&amp;F&amp;R&amp;A</oddHeader>
    <oddFooter>&amp;C&amp;P/&amp;N</oddFooter>
  </headerFooter>
  <colBreaks count="1" manualBreakCount="1">
    <brk id="16" max="71"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autoPageBreaks="0" fitToPage="1"/>
  </sheetPr>
  <dimension ref="A1:R101"/>
  <sheetViews>
    <sheetView showGridLines="0" tabSelected="1" zoomScaleNormal="100" workbookViewId="0"/>
  </sheetViews>
  <sheetFormatPr defaultColWidth="0" defaultRowHeight="13.5" zeroHeight="1"/>
  <cols>
    <col min="1" max="1" width="1.75" style="91" customWidth="1"/>
    <col min="2" max="2" width="21.625" style="91" customWidth="1"/>
    <col min="3" max="3" width="15.125" style="91" customWidth="1"/>
    <col min="4" max="4" width="18.375" style="91" customWidth="1"/>
    <col min="5" max="5" width="13.875" style="91" customWidth="1"/>
    <col min="6" max="6" width="11.5" style="91" customWidth="1"/>
    <col min="7" max="7" width="3.125" style="91" customWidth="1"/>
    <col min="8" max="8" width="3" customWidth="1"/>
    <col min="9" max="9" width="13" hidden="1" customWidth="1"/>
    <col min="10" max="10" width="15.125" hidden="1" customWidth="1"/>
    <col min="11" max="11" width="27.5" hidden="1" customWidth="1"/>
    <col min="12" max="12" width="39" hidden="1" customWidth="1"/>
    <col min="13" max="13" width="28.25" hidden="1" customWidth="1"/>
    <col min="14" max="14" width="2.5" hidden="1" customWidth="1"/>
    <col min="15" max="15" width="7.5" hidden="1" customWidth="1"/>
    <col min="16" max="16" width="11.625" hidden="1" customWidth="1"/>
    <col min="17" max="17" width="16.875" hidden="1" customWidth="1"/>
    <col min="18" max="18" width="9.5" hidden="1" customWidth="1"/>
    <col min="19" max="16384" width="9" hidden="1"/>
  </cols>
  <sheetData>
    <row r="1" spans="1:12" ht="8.25" customHeight="1">
      <c r="A1" s="3"/>
      <c r="B1" s="4"/>
      <c r="C1" s="3"/>
      <c r="D1" s="3"/>
      <c r="E1" s="3"/>
      <c r="F1" s="3"/>
      <c r="G1" s="3"/>
    </row>
    <row r="2" spans="1:12" ht="25.5" customHeight="1">
      <c r="A2" s="3"/>
      <c r="B2" s="4"/>
      <c r="C2" s="3"/>
      <c r="D2" s="3"/>
      <c r="E2" s="3"/>
      <c r="F2" s="3"/>
      <c r="G2" s="3"/>
    </row>
    <row r="3" spans="1:12" ht="25.5" customHeight="1">
      <c r="A3" s="3"/>
      <c r="B3" s="4"/>
      <c r="C3" s="3"/>
      <c r="D3" s="3"/>
      <c r="E3" s="3"/>
      <c r="F3" s="3"/>
      <c r="G3" s="3"/>
      <c r="I3" s="1">
        <v>2</v>
      </c>
      <c r="J3" s="1" t="str">
        <f>IF(I3=2,J4,IF(I3=0,J5,IF(I3=3,J6,IF(I3=4,J7,""))))</f>
        <v>NC</v>
      </c>
      <c r="K3" s="1" t="str">
        <f>IF(I3=2,K4,IF(I3=0,K5,IF(I3=3,K6,IF(I3=4,K7,""))))</f>
        <v>CASBEE-建築(新築)2016年版</v>
      </c>
      <c r="L3" s="1" t="s">
        <v>946</v>
      </c>
    </row>
    <row r="4" spans="1:12" ht="25.5" customHeight="1">
      <c r="A4" s="3"/>
      <c r="B4" s="5" t="s">
        <v>954</v>
      </c>
      <c r="C4" s="6"/>
      <c r="D4" s="6"/>
      <c r="E4" s="6"/>
      <c r="F4" s="7"/>
      <c r="G4" s="3"/>
      <c r="I4" s="1" t="str">
        <f>IF(L3=L5,L6,"")</f>
        <v/>
      </c>
      <c r="J4" t="s">
        <v>844</v>
      </c>
      <c r="K4" t="s">
        <v>834</v>
      </c>
      <c r="L4" s="675" t="s">
        <v>946</v>
      </c>
    </row>
    <row r="5" spans="1:12">
      <c r="A5" s="8"/>
      <c r="B5" s="9" t="s">
        <v>118</v>
      </c>
      <c r="C5" s="10" t="s">
        <v>956</v>
      </c>
      <c r="D5" s="10"/>
      <c r="E5" s="3"/>
      <c r="F5" s="3"/>
      <c r="G5" s="3"/>
      <c r="J5" t="s">
        <v>845</v>
      </c>
      <c r="K5" s="675" t="s">
        <v>896</v>
      </c>
      <c r="L5" t="s">
        <v>947</v>
      </c>
    </row>
    <row r="6" spans="1:12">
      <c r="A6" s="8"/>
      <c r="B6" s="12" t="s">
        <v>607</v>
      </c>
      <c r="C6" s="13" t="str">
        <f>K3</f>
        <v>CASBEE-建築(新築)2016年版</v>
      </c>
      <c r="D6" s="13"/>
      <c r="E6" s="3"/>
      <c r="F6" s="3"/>
      <c r="G6" s="3"/>
      <c r="J6" t="s">
        <v>843</v>
      </c>
      <c r="K6" s="675" t="s">
        <v>895</v>
      </c>
      <c r="L6" t="s">
        <v>944</v>
      </c>
    </row>
    <row r="7" spans="1:12" ht="6.75" customHeight="1" thickBot="1">
      <c r="A7" s="8"/>
      <c r="B7" s="11"/>
      <c r="C7" s="11"/>
      <c r="D7" s="11"/>
      <c r="E7" s="11"/>
      <c r="F7" s="11"/>
      <c r="G7" s="3"/>
      <c r="J7" t="s">
        <v>893</v>
      </c>
      <c r="K7" s="675" t="s">
        <v>897</v>
      </c>
    </row>
    <row r="8" spans="1:12" ht="15" customHeight="1">
      <c r="A8" s="8"/>
      <c r="B8" s="14" t="s">
        <v>590</v>
      </c>
      <c r="C8" s="15"/>
      <c r="D8" s="15"/>
      <c r="E8" s="15"/>
      <c r="F8" s="16"/>
      <c r="G8" s="3"/>
    </row>
    <row r="9" spans="1:12" ht="15" customHeight="1">
      <c r="A9" s="8"/>
      <c r="B9" s="17" t="s">
        <v>592</v>
      </c>
      <c r="C9" s="18"/>
      <c r="D9" s="18"/>
      <c r="E9" s="18"/>
      <c r="F9" s="19"/>
      <c r="G9" s="3"/>
    </row>
    <row r="10" spans="1:12" ht="15" hidden="1" customHeight="1">
      <c r="A10" s="8"/>
      <c r="B10" s="20"/>
      <c r="C10" s="21"/>
      <c r="D10" s="21"/>
      <c r="E10" s="21"/>
      <c r="F10" s="22"/>
      <c r="G10" s="3"/>
    </row>
    <row r="11" spans="1:12" ht="15" customHeight="1">
      <c r="A11" s="23"/>
      <c r="B11" s="24" t="s">
        <v>880</v>
      </c>
      <c r="C11" s="1233" t="s">
        <v>154</v>
      </c>
      <c r="D11" s="1234"/>
      <c r="E11" s="1235"/>
      <c r="F11" s="27"/>
      <c r="G11" s="3"/>
      <c r="I11" t="s">
        <v>7</v>
      </c>
      <c r="J11" t="s">
        <v>415</v>
      </c>
      <c r="K11">
        <v>1</v>
      </c>
    </row>
    <row r="12" spans="1:12" ht="15" hidden="1" customHeight="1">
      <c r="A12" s="23"/>
      <c r="B12" s="28" t="s">
        <v>881</v>
      </c>
      <c r="C12" s="1236" t="s">
        <v>595</v>
      </c>
      <c r="D12" s="1237"/>
      <c r="E12" s="1238"/>
      <c r="F12" s="31"/>
      <c r="G12" s="3"/>
      <c r="I12" t="s">
        <v>8</v>
      </c>
      <c r="J12" t="s">
        <v>377</v>
      </c>
      <c r="K12">
        <v>2</v>
      </c>
    </row>
    <row r="13" spans="1:12" ht="15" hidden="1" customHeight="1">
      <c r="A13" s="23"/>
      <c r="B13" s="28"/>
      <c r="C13" s="29"/>
      <c r="D13" s="637"/>
      <c r="E13" s="30"/>
      <c r="F13" s="31"/>
      <c r="G13" s="3"/>
      <c r="I13" t="s">
        <v>9</v>
      </c>
      <c r="J13" t="s">
        <v>589</v>
      </c>
      <c r="K13" s="644">
        <v>3</v>
      </c>
    </row>
    <row r="14" spans="1:12" ht="15" hidden="1" customHeight="1">
      <c r="A14" s="23"/>
      <c r="B14" s="28" t="s">
        <v>883</v>
      </c>
      <c r="C14" s="1236" t="s">
        <v>81</v>
      </c>
      <c r="D14" s="1237"/>
      <c r="E14" s="1238"/>
      <c r="F14" s="27"/>
      <c r="G14" s="3"/>
      <c r="I14" t="s">
        <v>10</v>
      </c>
      <c r="J14" t="s">
        <v>591</v>
      </c>
      <c r="K14" s="644">
        <v>4</v>
      </c>
    </row>
    <row r="15" spans="1:12" ht="15" hidden="1" customHeight="1">
      <c r="A15" s="23"/>
      <c r="B15" s="28" t="s">
        <v>882</v>
      </c>
      <c r="C15" s="32" t="s">
        <v>935</v>
      </c>
      <c r="D15" s="26"/>
      <c r="E15" s="26"/>
      <c r="F15" s="31"/>
      <c r="G15" s="3"/>
      <c r="I15" t="s">
        <v>11</v>
      </c>
      <c r="J15" t="s">
        <v>593</v>
      </c>
      <c r="K15" s="644">
        <v>5</v>
      </c>
    </row>
    <row r="16" spans="1:12" ht="15" hidden="1" customHeight="1">
      <c r="A16" s="23"/>
      <c r="B16" s="717" t="s">
        <v>864</v>
      </c>
      <c r="C16" s="32" t="s">
        <v>867</v>
      </c>
      <c r="D16" s="26"/>
      <c r="E16" s="26"/>
      <c r="F16" s="27"/>
      <c r="G16" s="3"/>
      <c r="I16" t="s">
        <v>12</v>
      </c>
      <c r="J16" t="s">
        <v>594</v>
      </c>
      <c r="K16" s="644">
        <v>6</v>
      </c>
    </row>
    <row r="17" spans="1:12" ht="15" hidden="1" customHeight="1">
      <c r="A17" s="23"/>
      <c r="B17" s="28" t="s">
        <v>884</v>
      </c>
      <c r="C17" s="33" t="s">
        <v>155</v>
      </c>
      <c r="D17" s="34" t="s">
        <v>156</v>
      </c>
      <c r="E17" s="34"/>
      <c r="F17" s="27"/>
      <c r="G17" s="3"/>
      <c r="I17" t="s">
        <v>13</v>
      </c>
      <c r="K17" s="644">
        <v>7</v>
      </c>
    </row>
    <row r="18" spans="1:12" ht="15" hidden="1" customHeight="1">
      <c r="A18" s="23"/>
      <c r="B18" s="28" t="s">
        <v>885</v>
      </c>
      <c r="C18" s="33" t="s">
        <v>157</v>
      </c>
      <c r="D18" s="34" t="s">
        <v>158</v>
      </c>
      <c r="E18" s="34"/>
      <c r="F18" s="27"/>
      <c r="G18" s="3"/>
      <c r="I18" t="s">
        <v>14</v>
      </c>
      <c r="K18" s="644">
        <v>8</v>
      </c>
    </row>
    <row r="19" spans="1:12" ht="15" customHeight="1">
      <c r="A19" s="23"/>
      <c r="B19" s="28" t="s">
        <v>887</v>
      </c>
      <c r="C19" s="35">
        <f>SUM(C63:C64)</f>
        <v>20000</v>
      </c>
      <c r="D19" s="34" t="s">
        <v>156</v>
      </c>
      <c r="E19" s="34"/>
      <c r="F19" s="27"/>
      <c r="G19" s="3"/>
      <c r="K19" s="1" t="e">
        <f>VLOOKUP(F12,I11:K18,3)</f>
        <v>#N/A</v>
      </c>
    </row>
    <row r="20" spans="1:12" ht="15" customHeight="1">
      <c r="A20" s="23"/>
      <c r="B20" s="28" t="s">
        <v>886</v>
      </c>
      <c r="C20" s="1236" t="s">
        <v>159</v>
      </c>
      <c r="D20" s="1237"/>
      <c r="E20" s="1238"/>
      <c r="F20" s="27"/>
      <c r="G20" s="3"/>
    </row>
    <row r="21" spans="1:12" ht="15" customHeight="1" thickBot="1">
      <c r="A21" s="23"/>
      <c r="B21" s="36"/>
      <c r="C21" s="1239" t="str">
        <f>O67</f>
        <v>事務所,</v>
      </c>
      <c r="D21" s="1240"/>
      <c r="E21" s="1241"/>
      <c r="F21" s="27"/>
      <c r="G21" s="3"/>
    </row>
    <row r="22" spans="1:12" ht="15" hidden="1" customHeight="1">
      <c r="A22" s="23"/>
      <c r="B22" s="28" t="s">
        <v>889</v>
      </c>
      <c r="C22" s="25" t="s">
        <v>82</v>
      </c>
      <c r="D22" s="26"/>
      <c r="E22" s="26"/>
      <c r="F22" s="27"/>
      <c r="G22" s="3"/>
    </row>
    <row r="23" spans="1:12" ht="15" hidden="1" customHeight="1">
      <c r="A23" s="23"/>
      <c r="B23" s="28" t="s">
        <v>888</v>
      </c>
      <c r="C23" s="25"/>
      <c r="D23" s="26"/>
      <c r="E23" s="26"/>
      <c r="F23" s="27"/>
      <c r="G23" s="3"/>
      <c r="I23" t="s">
        <v>211</v>
      </c>
      <c r="J23" t="s">
        <v>210</v>
      </c>
      <c r="K23" t="s">
        <v>212</v>
      </c>
      <c r="L23" t="s">
        <v>213</v>
      </c>
    </row>
    <row r="24" spans="1:12" ht="13.5" hidden="1" customHeight="1" thickBot="1">
      <c r="A24" s="23"/>
      <c r="B24" s="28"/>
      <c r="C24" s="38"/>
      <c r="D24" s="38"/>
      <c r="E24" s="38"/>
      <c r="F24" s="39"/>
      <c r="G24" s="3"/>
    </row>
    <row r="25" spans="1:12" ht="14.25" hidden="1" thickBot="1">
      <c r="A25" s="23"/>
      <c r="B25" s="41" t="s">
        <v>898</v>
      </c>
      <c r="C25" s="42"/>
      <c r="D25" s="42"/>
      <c r="E25" s="42"/>
      <c r="F25" s="43"/>
      <c r="G25" s="3"/>
    </row>
    <row r="26" spans="1:12" hidden="1">
      <c r="A26" s="23"/>
      <c r="B26" s="745" t="s">
        <v>903</v>
      </c>
      <c r="C26" s="25" t="s">
        <v>899</v>
      </c>
      <c r="D26" s="26"/>
      <c r="E26" s="26"/>
      <c r="F26" s="641"/>
      <c r="G26" s="3"/>
    </row>
    <row r="27" spans="1:12" hidden="1">
      <c r="A27" s="23"/>
      <c r="B27" s="745" t="s">
        <v>904</v>
      </c>
      <c r="C27" s="1236" t="s">
        <v>900</v>
      </c>
      <c r="D27" s="1237"/>
      <c r="E27" s="1238"/>
      <c r="F27" s="27"/>
      <c r="G27" s="3"/>
    </row>
    <row r="28" spans="1:12" hidden="1">
      <c r="A28" s="23"/>
      <c r="B28" s="745" t="s">
        <v>905</v>
      </c>
      <c r="C28" s="44">
        <v>41831</v>
      </c>
      <c r="D28" s="26"/>
      <c r="E28" s="26"/>
      <c r="F28" s="27"/>
      <c r="G28" s="3"/>
    </row>
    <row r="29" spans="1:12" s="675" customFormat="1" hidden="1">
      <c r="A29" s="23"/>
      <c r="B29" s="745" t="s">
        <v>906</v>
      </c>
      <c r="C29" s="33" t="s">
        <v>901</v>
      </c>
      <c r="D29" s="732" t="s">
        <v>682</v>
      </c>
      <c r="E29" s="26"/>
      <c r="F29" s="27"/>
      <c r="G29" s="3"/>
    </row>
    <row r="30" spans="1:12" hidden="1">
      <c r="A30" s="23"/>
      <c r="B30" s="745" t="s">
        <v>907</v>
      </c>
      <c r="C30" s="25" t="s">
        <v>902</v>
      </c>
      <c r="D30" s="26"/>
      <c r="E30" s="26"/>
      <c r="F30" s="27"/>
      <c r="G30" s="3"/>
    </row>
    <row r="31" spans="1:12" hidden="1">
      <c r="A31" s="23"/>
      <c r="B31" s="28"/>
      <c r="C31" s="38"/>
      <c r="D31" s="38"/>
      <c r="E31" s="38"/>
      <c r="F31" s="39"/>
      <c r="G31" s="3"/>
    </row>
    <row r="32" spans="1:12" hidden="1">
      <c r="A32" s="23"/>
      <c r="B32" s="28" t="s">
        <v>890</v>
      </c>
      <c r="C32" s="37" t="s">
        <v>160</v>
      </c>
      <c r="D32" s="34" t="s">
        <v>214</v>
      </c>
      <c r="E32" s="34"/>
      <c r="F32" s="27"/>
      <c r="G32" s="3"/>
    </row>
    <row r="33" spans="1:18" ht="14.25" hidden="1" thickBot="1">
      <c r="A33" s="23"/>
      <c r="B33" s="28" t="s">
        <v>891</v>
      </c>
      <c r="C33" s="37" t="s">
        <v>161</v>
      </c>
      <c r="D33" s="34" t="s">
        <v>215</v>
      </c>
      <c r="E33" s="34"/>
      <c r="F33" s="27"/>
      <c r="G33" s="3"/>
      <c r="I33" t="s">
        <v>933</v>
      </c>
      <c r="J33" t="s">
        <v>934</v>
      </c>
    </row>
    <row r="34" spans="1:18" ht="14.25" hidden="1" thickBot="1">
      <c r="A34" s="23"/>
      <c r="B34" s="717" t="s">
        <v>892</v>
      </c>
      <c r="C34" s="37" t="s">
        <v>155</v>
      </c>
      <c r="D34" s="718" t="s">
        <v>865</v>
      </c>
      <c r="E34" s="34"/>
      <c r="F34" s="27"/>
      <c r="G34" s="3"/>
    </row>
    <row r="35" spans="1:18" ht="14.25" hidden="1" thickBot="1">
      <c r="A35" s="23"/>
      <c r="B35" s="28"/>
      <c r="C35" s="38"/>
      <c r="D35" s="38"/>
      <c r="E35" s="38"/>
      <c r="F35" s="39"/>
      <c r="G35" s="3"/>
    </row>
    <row r="36" spans="1:18" ht="14.25" hidden="1" thickBot="1">
      <c r="A36" s="23"/>
      <c r="B36"/>
      <c r="C36"/>
      <c r="D36"/>
      <c r="E36"/>
      <c r="F36"/>
      <c r="G36" s="3"/>
      <c r="I36" s="1" t="s">
        <v>217</v>
      </c>
      <c r="J36" s="1">
        <v>0</v>
      </c>
    </row>
    <row r="37" spans="1:18" ht="14.25" hidden="1" thickBot="1">
      <c r="A37" s="23"/>
      <c r="B37"/>
      <c r="C37"/>
      <c r="D37"/>
      <c r="E37"/>
      <c r="F37"/>
      <c r="G37" s="3"/>
      <c r="I37" s="1" t="s">
        <v>221</v>
      </c>
      <c r="J37" s="1">
        <v>1</v>
      </c>
    </row>
    <row r="38" spans="1:18" ht="14.25" thickBot="1">
      <c r="A38" s="23"/>
      <c r="B38" s="41" t="s">
        <v>216</v>
      </c>
      <c r="C38" s="42"/>
      <c r="D38" s="42"/>
      <c r="E38" s="42"/>
      <c r="F38" s="43"/>
      <c r="G38" s="3"/>
      <c r="I38" s="1" t="s">
        <v>220</v>
      </c>
      <c r="J38" s="1">
        <v>2</v>
      </c>
      <c r="L38" s="1" t="s">
        <v>218</v>
      </c>
      <c r="M38" s="1" t="s">
        <v>219</v>
      </c>
    </row>
    <row r="39" spans="1:18">
      <c r="A39" s="40"/>
      <c r="B39" s="59" t="s">
        <v>875</v>
      </c>
      <c r="C39" s="44" t="s">
        <v>936</v>
      </c>
      <c r="D39" s="26"/>
      <c r="E39" s="642"/>
      <c r="F39" s="641"/>
      <c r="G39" s="3"/>
      <c r="I39" s="1" t="s">
        <v>92</v>
      </c>
      <c r="J39" s="1">
        <v>2</v>
      </c>
      <c r="L39" s="1" t="s">
        <v>221</v>
      </c>
      <c r="M39" s="1" t="s">
        <v>89</v>
      </c>
    </row>
    <row r="40" spans="1:18">
      <c r="A40" s="40"/>
      <c r="B40" s="59" t="s">
        <v>876</v>
      </c>
      <c r="C40" s="25" t="s">
        <v>874</v>
      </c>
      <c r="D40" s="26"/>
      <c r="E40" s="26"/>
      <c r="F40" s="27"/>
      <c r="G40" s="3"/>
      <c r="I40" s="1" t="s">
        <v>863</v>
      </c>
      <c r="J40" s="1">
        <v>3</v>
      </c>
      <c r="L40" s="1" t="s">
        <v>220</v>
      </c>
      <c r="M40" s="1" t="s">
        <v>91</v>
      </c>
    </row>
    <row r="41" spans="1:18">
      <c r="A41" s="45"/>
      <c r="B41" s="59" t="s">
        <v>877</v>
      </c>
      <c r="C41" s="44" t="s">
        <v>936</v>
      </c>
      <c r="D41" s="26"/>
      <c r="E41" s="26"/>
      <c r="F41" s="27"/>
      <c r="G41" s="3"/>
      <c r="I41" s="501" t="s">
        <v>894</v>
      </c>
      <c r="J41" s="501">
        <v>4</v>
      </c>
      <c r="L41" s="1" t="s">
        <v>92</v>
      </c>
      <c r="M41" s="1"/>
    </row>
    <row r="42" spans="1:18" ht="14.25" thickBot="1">
      <c r="A42" s="45"/>
      <c r="B42" s="59" t="s">
        <v>878</v>
      </c>
      <c r="C42" s="25" t="s">
        <v>90</v>
      </c>
      <c r="D42" s="26"/>
      <c r="E42" s="26"/>
      <c r="F42" s="27"/>
      <c r="G42" s="3"/>
    </row>
    <row r="43" spans="1:18" ht="14.25" hidden="1" thickBot="1">
      <c r="A43" s="45"/>
      <c r="B43" s="733" t="s">
        <v>879</v>
      </c>
      <c r="C43" s="46" t="s">
        <v>93</v>
      </c>
      <c r="D43" s="47" t="str">
        <f>IF(C43=I43,L43,L44)</f>
        <v>→LCCO2算定条件シート（標準計算）を入力</v>
      </c>
      <c r="E43" s="26"/>
      <c r="F43" s="48"/>
      <c r="G43" s="3"/>
      <c r="I43" t="s">
        <v>93</v>
      </c>
      <c r="L43" t="s">
        <v>94</v>
      </c>
    </row>
    <row r="44" spans="1:18" ht="14.25" thickBot="1">
      <c r="A44" s="49"/>
      <c r="B44" s="50"/>
      <c r="C44" s="50"/>
      <c r="D44" s="50"/>
      <c r="E44" s="50"/>
      <c r="F44" s="50"/>
      <c r="G44" s="3"/>
      <c r="I44" t="s">
        <v>95</v>
      </c>
      <c r="L44" t="s">
        <v>96</v>
      </c>
    </row>
    <row r="45" spans="1:18" ht="15" customHeight="1">
      <c r="A45" s="49"/>
      <c r="B45" s="51" t="s">
        <v>97</v>
      </c>
      <c r="C45" s="52"/>
      <c r="D45" s="52"/>
      <c r="E45" s="52"/>
      <c r="F45" s="53"/>
      <c r="G45" s="3"/>
    </row>
    <row r="46" spans="1:18" ht="15" customHeight="1" thickBot="1">
      <c r="A46" s="49"/>
      <c r="B46" s="20" t="s">
        <v>98</v>
      </c>
      <c r="C46" s="54"/>
      <c r="D46" s="55"/>
      <c r="E46" s="55"/>
      <c r="F46" s="56"/>
      <c r="G46" s="3"/>
      <c r="I46" s="1"/>
      <c r="J46" s="1" t="s">
        <v>162</v>
      </c>
      <c r="K46" s="1" t="s">
        <v>382</v>
      </c>
      <c r="L46" s="1" t="s">
        <v>163</v>
      </c>
    </row>
    <row r="47" spans="1:18" ht="15" customHeight="1">
      <c r="A47" s="49"/>
      <c r="B47" s="57" t="s">
        <v>164</v>
      </c>
      <c r="C47" s="35">
        <f>E47+E48</f>
        <v>20000</v>
      </c>
      <c r="D47" s="34" t="s">
        <v>665</v>
      </c>
      <c r="E47" s="58">
        <v>20000</v>
      </c>
      <c r="F47" s="641" t="s">
        <v>653</v>
      </c>
      <c r="G47" s="3"/>
      <c r="I47" s="1" t="s">
        <v>99</v>
      </c>
      <c r="J47" s="1">
        <f>C47</f>
        <v>20000</v>
      </c>
      <c r="K47" s="1">
        <f>J47/$J$66</f>
        <v>1</v>
      </c>
      <c r="L47" s="1"/>
      <c r="N47" s="1">
        <f>IF(J47=0,0,RANK(J47,$J$47:$J$64))</f>
        <v>1</v>
      </c>
      <c r="O47" s="1" t="str">
        <f>IF(AND(0&lt;N47,N47&lt;4),I47&amp;",","")</f>
        <v>事務所,</v>
      </c>
      <c r="P47" s="628" t="s">
        <v>495</v>
      </c>
      <c r="Q47" s="629" t="s">
        <v>99</v>
      </c>
      <c r="R47" s="643">
        <f>E47</f>
        <v>20000</v>
      </c>
    </row>
    <row r="48" spans="1:18" ht="15" customHeight="1">
      <c r="A48" s="49"/>
      <c r="B48" s="59"/>
      <c r="C48" s="34"/>
      <c r="D48" s="640" t="s">
        <v>657</v>
      </c>
      <c r="E48" s="58"/>
      <c r="F48" s="641" t="s">
        <v>661</v>
      </c>
      <c r="G48" s="3"/>
      <c r="I48" s="1"/>
      <c r="J48" s="1"/>
      <c r="K48" s="1"/>
      <c r="L48" s="1"/>
      <c r="N48" s="1">
        <f t="shared" ref="N48:N64" si="0">IF(J48=0,0,RANK(J48,$J$47:$J$64))</f>
        <v>0</v>
      </c>
      <c r="O48" s="1" t="str">
        <f t="shared" ref="O48:O64" si="1">IF(AND(0&lt;N48,N48&lt;4),I48&amp;",","")</f>
        <v/>
      </c>
      <c r="P48" s="630"/>
      <c r="Q48" s="629" t="s">
        <v>640</v>
      </c>
      <c r="R48" s="643">
        <f t="shared" ref="R48:R59" si="2">E48</f>
        <v>0</v>
      </c>
    </row>
    <row r="49" spans="1:18" ht="15" customHeight="1">
      <c r="A49" s="49"/>
      <c r="B49" s="59" t="s">
        <v>100</v>
      </c>
      <c r="C49" s="35">
        <f>SUM(E49:E53)</f>
        <v>0</v>
      </c>
      <c r="D49" s="34" t="s">
        <v>664</v>
      </c>
      <c r="E49" s="58"/>
      <c r="F49" s="641" t="s">
        <v>661</v>
      </c>
      <c r="G49" s="3"/>
      <c r="I49" s="1" t="s">
        <v>101</v>
      </c>
      <c r="J49" s="658">
        <f>C49</f>
        <v>0</v>
      </c>
      <c r="K49" s="1">
        <f>J49/$J$66</f>
        <v>0</v>
      </c>
      <c r="L49" s="1"/>
      <c r="N49" s="1">
        <f t="shared" si="0"/>
        <v>0</v>
      </c>
      <c r="O49" s="1" t="str">
        <f t="shared" si="1"/>
        <v/>
      </c>
      <c r="P49" s="632" t="s">
        <v>644</v>
      </c>
      <c r="Q49" s="629" t="s">
        <v>645</v>
      </c>
      <c r="R49" s="643">
        <f t="shared" si="2"/>
        <v>0</v>
      </c>
    </row>
    <row r="50" spans="1:18" ht="15" customHeight="1">
      <c r="A50" s="49"/>
      <c r="B50" s="59"/>
      <c r="C50" s="34"/>
      <c r="D50" s="640" t="s">
        <v>654</v>
      </c>
      <c r="E50" s="58"/>
      <c r="F50" s="641" t="s">
        <v>661</v>
      </c>
      <c r="G50" s="3"/>
      <c r="I50" s="1"/>
      <c r="J50" s="729"/>
      <c r="K50" s="1"/>
      <c r="L50" s="1"/>
      <c r="N50" s="1">
        <f t="shared" si="0"/>
        <v>0</v>
      </c>
      <c r="O50" s="1" t="str">
        <f t="shared" si="1"/>
        <v/>
      </c>
      <c r="P50" s="632"/>
      <c r="Q50" s="629" t="s">
        <v>380</v>
      </c>
      <c r="R50" s="643">
        <f t="shared" si="2"/>
        <v>0</v>
      </c>
    </row>
    <row r="51" spans="1:18" ht="15" customHeight="1">
      <c r="A51" s="49"/>
      <c r="B51" s="59"/>
      <c r="C51" s="34"/>
      <c r="D51" s="640" t="s">
        <v>662</v>
      </c>
      <c r="E51" s="58"/>
      <c r="F51" s="641" t="s">
        <v>661</v>
      </c>
      <c r="G51" s="3"/>
      <c r="I51" s="1"/>
      <c r="J51" s="1"/>
      <c r="K51" s="1"/>
      <c r="L51" s="1"/>
      <c r="N51" s="1">
        <f t="shared" si="0"/>
        <v>0</v>
      </c>
      <c r="O51" s="1" t="str">
        <f t="shared" si="1"/>
        <v/>
      </c>
      <c r="P51" s="632"/>
      <c r="Q51" s="629" t="s">
        <v>381</v>
      </c>
      <c r="R51" s="643">
        <f t="shared" si="2"/>
        <v>0</v>
      </c>
    </row>
    <row r="52" spans="1:18" ht="15" customHeight="1">
      <c r="A52" s="49"/>
      <c r="B52" s="59"/>
      <c r="C52" s="34"/>
      <c r="D52" s="640" t="s">
        <v>655</v>
      </c>
      <c r="E52" s="58"/>
      <c r="F52" s="641" t="s">
        <v>661</v>
      </c>
      <c r="G52" s="3"/>
      <c r="I52" s="1"/>
      <c r="J52" s="1"/>
      <c r="K52" s="1"/>
      <c r="L52" s="1"/>
      <c r="N52" s="1">
        <f t="shared" si="0"/>
        <v>0</v>
      </c>
      <c r="O52" s="1" t="str">
        <f t="shared" si="1"/>
        <v/>
      </c>
      <c r="P52" s="632"/>
      <c r="Q52" s="629" t="s">
        <v>646</v>
      </c>
      <c r="R52" s="643">
        <f t="shared" si="2"/>
        <v>0</v>
      </c>
    </row>
    <row r="53" spans="1:18" ht="15" customHeight="1">
      <c r="A53" s="49"/>
      <c r="B53" s="59"/>
      <c r="C53" s="34"/>
      <c r="D53" s="640" t="s">
        <v>656</v>
      </c>
      <c r="E53" s="58"/>
      <c r="F53" s="641" t="s">
        <v>661</v>
      </c>
      <c r="G53" s="3"/>
      <c r="I53" s="1"/>
      <c r="J53" s="1"/>
      <c r="K53" s="1"/>
      <c r="L53" s="1"/>
      <c r="N53" s="1">
        <f t="shared" si="0"/>
        <v>0</v>
      </c>
      <c r="O53" s="1" t="str">
        <f t="shared" si="1"/>
        <v/>
      </c>
      <c r="P53" s="630"/>
      <c r="Q53" s="629" t="s">
        <v>647</v>
      </c>
      <c r="R53" s="643">
        <f t="shared" si="2"/>
        <v>0</v>
      </c>
    </row>
    <row r="54" spans="1:18" ht="15" customHeight="1">
      <c r="A54" s="49"/>
      <c r="B54" s="59" t="s">
        <v>102</v>
      </c>
      <c r="C54" s="35">
        <f>E54+E55</f>
        <v>0</v>
      </c>
      <c r="D54" s="34" t="s">
        <v>666</v>
      </c>
      <c r="E54" s="58"/>
      <c r="F54" s="641" t="s">
        <v>661</v>
      </c>
      <c r="G54" s="3"/>
      <c r="I54" s="1" t="s">
        <v>103</v>
      </c>
      <c r="J54" s="658">
        <f>C54</f>
        <v>0</v>
      </c>
      <c r="K54" s="1">
        <f>J54/$J$66</f>
        <v>0</v>
      </c>
      <c r="L54" s="1"/>
      <c r="N54" s="1">
        <f t="shared" si="0"/>
        <v>0</v>
      </c>
      <c r="O54" s="1" t="str">
        <f t="shared" si="1"/>
        <v/>
      </c>
      <c r="P54" s="628" t="s">
        <v>641</v>
      </c>
      <c r="Q54" s="629" t="s">
        <v>535</v>
      </c>
      <c r="R54" s="643">
        <f t="shared" si="2"/>
        <v>0</v>
      </c>
    </row>
    <row r="55" spans="1:18" ht="15" customHeight="1">
      <c r="A55" s="49"/>
      <c r="B55" s="59"/>
      <c r="C55" s="34"/>
      <c r="D55" s="640" t="s">
        <v>658</v>
      </c>
      <c r="E55" s="58"/>
      <c r="F55" s="641" t="s">
        <v>661</v>
      </c>
      <c r="G55" s="3"/>
      <c r="I55" s="1"/>
      <c r="J55" s="1"/>
      <c r="K55" s="1"/>
      <c r="L55" s="1"/>
      <c r="N55" s="1">
        <f t="shared" si="0"/>
        <v>0</v>
      </c>
      <c r="O55" s="1" t="str">
        <f t="shared" si="1"/>
        <v/>
      </c>
      <c r="P55" s="630"/>
      <c r="Q55" s="629" t="s">
        <v>642</v>
      </c>
      <c r="R55" s="643">
        <f t="shared" si="2"/>
        <v>0</v>
      </c>
    </row>
    <row r="56" spans="1:18" ht="15" customHeight="1">
      <c r="A56" s="49"/>
      <c r="B56" s="59" t="s">
        <v>104</v>
      </c>
      <c r="C56" s="58"/>
      <c r="D56" s="34" t="s">
        <v>165</v>
      </c>
      <c r="E56" s="34"/>
      <c r="F56" s="641"/>
      <c r="G56" s="3"/>
      <c r="I56" s="1" t="s">
        <v>105</v>
      </c>
      <c r="J56" s="729">
        <f>C56</f>
        <v>0</v>
      </c>
      <c r="K56" s="1">
        <f>J56/$J$66</f>
        <v>0</v>
      </c>
      <c r="L56" s="1"/>
      <c r="N56" s="1">
        <f t="shared" si="0"/>
        <v>0</v>
      </c>
      <c r="O56" s="1" t="str">
        <f t="shared" si="1"/>
        <v/>
      </c>
      <c r="P56" s="629" t="s">
        <v>105</v>
      </c>
      <c r="Q56" s="631"/>
      <c r="R56" s="643">
        <f>C56</f>
        <v>0</v>
      </c>
    </row>
    <row r="57" spans="1:18" ht="15" customHeight="1">
      <c r="A57" s="49"/>
      <c r="B57" s="59" t="s">
        <v>106</v>
      </c>
      <c r="C57" s="35">
        <f>E57+E58+E59</f>
        <v>0</v>
      </c>
      <c r="D57" s="34" t="s">
        <v>667</v>
      </c>
      <c r="E57" s="58"/>
      <c r="F57" s="641" t="s">
        <v>661</v>
      </c>
      <c r="G57" s="3"/>
      <c r="I57" s="1" t="s">
        <v>107</v>
      </c>
      <c r="J57" s="1">
        <f>C57</f>
        <v>0</v>
      </c>
      <c r="K57" s="1">
        <f>J57/$J$66</f>
        <v>0</v>
      </c>
      <c r="L57" s="1"/>
      <c r="N57" s="1">
        <f t="shared" si="0"/>
        <v>0</v>
      </c>
      <c r="O57" s="1" t="str">
        <f t="shared" si="1"/>
        <v/>
      </c>
      <c r="P57" s="628" t="s">
        <v>648</v>
      </c>
      <c r="Q57" s="629" t="s">
        <v>649</v>
      </c>
      <c r="R57" s="643">
        <f t="shared" si="2"/>
        <v>0</v>
      </c>
    </row>
    <row r="58" spans="1:18" ht="15" customHeight="1">
      <c r="A58" s="49"/>
      <c r="B58" s="59"/>
      <c r="C58" s="34"/>
      <c r="D58" s="640" t="s">
        <v>659</v>
      </c>
      <c r="E58" s="58"/>
      <c r="F58" s="641" t="s">
        <v>661</v>
      </c>
      <c r="G58" s="3"/>
      <c r="I58" s="1"/>
      <c r="J58" s="1"/>
      <c r="K58" s="1"/>
      <c r="L58" s="1"/>
      <c r="N58" s="1">
        <f t="shared" si="0"/>
        <v>0</v>
      </c>
      <c r="O58" s="1" t="str">
        <f t="shared" si="1"/>
        <v/>
      </c>
      <c r="P58" s="632"/>
      <c r="Q58" s="629" t="s">
        <v>650</v>
      </c>
      <c r="R58" s="643">
        <f t="shared" si="2"/>
        <v>0</v>
      </c>
    </row>
    <row r="59" spans="1:18" ht="15" customHeight="1">
      <c r="A59" s="49"/>
      <c r="B59" s="59"/>
      <c r="C59" s="34"/>
      <c r="D59" s="640" t="s">
        <v>660</v>
      </c>
      <c r="E59" s="58"/>
      <c r="F59" s="641" t="s">
        <v>661</v>
      </c>
      <c r="G59" s="3"/>
      <c r="I59" s="1"/>
      <c r="J59" s="1"/>
      <c r="K59" s="1"/>
      <c r="L59" s="1"/>
      <c r="N59" s="1">
        <f t="shared" si="0"/>
        <v>0</v>
      </c>
      <c r="O59" s="1" t="str">
        <f t="shared" si="1"/>
        <v/>
      </c>
      <c r="P59" s="632"/>
      <c r="Q59" s="626" t="s">
        <v>651</v>
      </c>
      <c r="R59" s="643">
        <f t="shared" si="2"/>
        <v>0</v>
      </c>
    </row>
    <row r="60" spans="1:18" ht="15" customHeight="1">
      <c r="A60" s="49"/>
      <c r="B60" s="59" t="s">
        <v>108</v>
      </c>
      <c r="C60" s="58"/>
      <c r="D60" s="657" t="s">
        <v>835</v>
      </c>
      <c r="E60" s="58"/>
      <c r="F60" s="641" t="s">
        <v>156</v>
      </c>
      <c r="G60" s="3"/>
      <c r="I60" s="1" t="s">
        <v>115</v>
      </c>
      <c r="J60" s="1">
        <f>C60</f>
        <v>0</v>
      </c>
      <c r="K60" s="1">
        <f>J60/$J$66</f>
        <v>0</v>
      </c>
      <c r="L60" s="1"/>
      <c r="N60" s="1">
        <f t="shared" si="0"/>
        <v>0</v>
      </c>
      <c r="O60" s="1" t="str">
        <f t="shared" si="1"/>
        <v/>
      </c>
      <c r="P60" s="629" t="s">
        <v>115</v>
      </c>
      <c r="Q60" s="631"/>
      <c r="R60" s="643">
        <f>C60</f>
        <v>0</v>
      </c>
    </row>
    <row r="61" spans="1:18" ht="15" customHeight="1">
      <c r="A61" s="49"/>
      <c r="B61" s="59" t="s">
        <v>110</v>
      </c>
      <c r="C61" s="58"/>
      <c r="D61" s="34" t="s">
        <v>165</v>
      </c>
      <c r="E61" s="34"/>
      <c r="F61" s="641"/>
      <c r="G61" s="3"/>
      <c r="I61" s="1" t="s">
        <v>109</v>
      </c>
      <c r="J61" s="1">
        <f>C61</f>
        <v>0</v>
      </c>
      <c r="K61" s="1">
        <f>J61/$J$66</f>
        <v>0</v>
      </c>
      <c r="L61" s="1">
        <f>J61*F68</f>
        <v>0</v>
      </c>
      <c r="N61" s="1">
        <f t="shared" si="0"/>
        <v>0</v>
      </c>
      <c r="O61" s="1" t="str">
        <f t="shared" si="1"/>
        <v/>
      </c>
      <c r="P61" s="629" t="s">
        <v>109</v>
      </c>
      <c r="Q61" s="631"/>
      <c r="R61" s="643">
        <f>C61</f>
        <v>0</v>
      </c>
    </row>
    <row r="62" spans="1:18" ht="15" customHeight="1">
      <c r="A62" s="49"/>
      <c r="B62" s="59" t="s">
        <v>112</v>
      </c>
      <c r="C62" s="58"/>
      <c r="D62" s="34" t="s">
        <v>165</v>
      </c>
      <c r="E62" s="34"/>
      <c r="F62" s="641"/>
      <c r="G62" s="3"/>
      <c r="I62" s="1" t="s">
        <v>166</v>
      </c>
      <c r="J62" s="1">
        <f>C62</f>
        <v>0</v>
      </c>
      <c r="K62" s="1">
        <f>J62/$J$66</f>
        <v>0</v>
      </c>
      <c r="L62" s="1">
        <f>J62*F69</f>
        <v>0</v>
      </c>
      <c r="N62" s="1">
        <f t="shared" si="0"/>
        <v>0</v>
      </c>
      <c r="O62" s="1" t="str">
        <f t="shared" si="1"/>
        <v/>
      </c>
      <c r="P62" s="629" t="s">
        <v>643</v>
      </c>
      <c r="Q62" s="631"/>
      <c r="R62" s="643">
        <f>C62</f>
        <v>0</v>
      </c>
    </row>
    <row r="63" spans="1:18" ht="15" customHeight="1">
      <c r="A63" s="49"/>
      <c r="B63" s="59" t="s">
        <v>557</v>
      </c>
      <c r="C63" s="35">
        <f>SUM(C47:C62)</f>
        <v>20000</v>
      </c>
      <c r="D63" s="34" t="s">
        <v>165</v>
      </c>
      <c r="E63" s="34"/>
      <c r="F63" s="641"/>
      <c r="G63" s="3"/>
      <c r="I63" s="1"/>
      <c r="J63" s="1"/>
      <c r="K63" s="1"/>
      <c r="L63" s="1"/>
      <c r="N63" s="1">
        <f t="shared" si="0"/>
        <v>0</v>
      </c>
      <c r="O63" s="1" t="str">
        <f t="shared" si="1"/>
        <v/>
      </c>
      <c r="P63" s="636"/>
      <c r="Q63" s="627"/>
    </row>
    <row r="64" spans="1:18" ht="15" customHeight="1">
      <c r="A64" s="49"/>
      <c r="B64" s="60" t="s">
        <v>114</v>
      </c>
      <c r="C64" s="35">
        <f>E64+E65</f>
        <v>0</v>
      </c>
      <c r="D64" s="34" t="s">
        <v>668</v>
      </c>
      <c r="E64" s="58"/>
      <c r="F64" s="641" t="s">
        <v>661</v>
      </c>
      <c r="G64" s="3"/>
      <c r="I64" s="1" t="s">
        <v>113</v>
      </c>
      <c r="J64" s="1">
        <f>C64</f>
        <v>0</v>
      </c>
      <c r="K64" s="1">
        <f>J64/$J$66</f>
        <v>0</v>
      </c>
      <c r="L64" s="729">
        <f>E64</f>
        <v>0</v>
      </c>
      <c r="N64" s="1">
        <f t="shared" si="0"/>
        <v>0</v>
      </c>
      <c r="O64" s="1" t="str">
        <f t="shared" si="1"/>
        <v/>
      </c>
      <c r="P64" s="2" t="s">
        <v>588</v>
      </c>
      <c r="Q64" s="633" t="s">
        <v>652</v>
      </c>
      <c r="R64" s="643">
        <f>E64</f>
        <v>0</v>
      </c>
    </row>
    <row r="65" spans="1:18" ht="15" customHeight="1">
      <c r="A65" s="49"/>
      <c r="B65" s="622"/>
      <c r="C65" s="34"/>
      <c r="D65" s="640" t="s">
        <v>663</v>
      </c>
      <c r="E65" s="58"/>
      <c r="F65" s="641" t="s">
        <v>661</v>
      </c>
      <c r="G65" s="3"/>
      <c r="I65" s="1"/>
      <c r="J65" s="1"/>
      <c r="K65" s="1"/>
      <c r="L65" s="1"/>
      <c r="N65" s="1"/>
      <c r="O65" s="1"/>
      <c r="P65" s="634"/>
      <c r="Q65" s="635" t="s">
        <v>119</v>
      </c>
      <c r="R65" s="643">
        <f>E65</f>
        <v>0</v>
      </c>
    </row>
    <row r="66" spans="1:18" ht="15" customHeight="1">
      <c r="A66" s="49"/>
      <c r="B66" s="622"/>
      <c r="C66" s="34"/>
      <c r="D66" s="34"/>
      <c r="E66" s="34"/>
      <c r="F66" s="27"/>
      <c r="G66" s="3"/>
      <c r="I66" s="1" t="s">
        <v>117</v>
      </c>
      <c r="J66" s="1">
        <f>SUM(J47:J64)</f>
        <v>20000</v>
      </c>
      <c r="K66" s="1">
        <f>J66/$J$66</f>
        <v>1</v>
      </c>
      <c r="L66" s="1">
        <f>SUM(L47:L64)</f>
        <v>0</v>
      </c>
      <c r="O66" s="1" t="str">
        <f>IF(MAX(N47:N63)&gt;3,"等","")</f>
        <v/>
      </c>
    </row>
    <row r="67" spans="1:18" ht="15" customHeight="1">
      <c r="A67" s="49"/>
      <c r="B67" s="20" t="s">
        <v>116</v>
      </c>
      <c r="C67" s="54"/>
      <c r="D67" s="638"/>
      <c r="E67" s="55"/>
      <c r="F67" s="56"/>
      <c r="G67" s="3"/>
      <c r="O67" s="1" t="str">
        <f>O47&amp;O49&amp;O54&amp;O56&amp;O57&amp;O61&amp;O62&amp;O64&amp;O60&amp;O66</f>
        <v>事務所,</v>
      </c>
    </row>
    <row r="68" spans="1:18" ht="15" customHeight="1">
      <c r="A68" s="49"/>
      <c r="B68" s="60" t="s">
        <v>493</v>
      </c>
      <c r="C68" s="61"/>
      <c r="D68" s="61"/>
      <c r="E68" s="61"/>
      <c r="F68" s="62"/>
      <c r="G68" s="3"/>
    </row>
    <row r="69" spans="1:18" ht="15" customHeight="1">
      <c r="A69" s="49"/>
      <c r="B69" s="60" t="s">
        <v>494</v>
      </c>
      <c r="C69" s="61"/>
      <c r="D69" s="61"/>
      <c r="E69" s="61"/>
      <c r="F69" s="62"/>
      <c r="G69" s="3"/>
    </row>
    <row r="70" spans="1:18" ht="15" customHeight="1">
      <c r="A70" s="49"/>
      <c r="B70" s="60" t="s">
        <v>689</v>
      </c>
      <c r="C70" s="621"/>
      <c r="D70" s="621"/>
      <c r="E70" s="621"/>
      <c r="F70" s="623">
        <f>IF(C64=0,0,E64/C64)</f>
        <v>0</v>
      </c>
      <c r="G70" s="3"/>
    </row>
    <row r="71" spans="1:18" ht="15" customHeight="1" thickBot="1">
      <c r="A71" s="61"/>
      <c r="B71" s="63"/>
      <c r="C71" s="64"/>
      <c r="D71" s="64"/>
      <c r="E71" s="64"/>
      <c r="F71" s="65"/>
      <c r="G71" s="61"/>
    </row>
    <row r="72" spans="1:18" ht="5.25" customHeight="1">
      <c r="A72" s="61"/>
      <c r="B72" s="61"/>
      <c r="C72" s="61"/>
      <c r="D72" s="61"/>
      <c r="E72" s="61"/>
      <c r="F72" s="61"/>
      <c r="G72" s="61"/>
    </row>
    <row r="73" spans="1:18" ht="15" hidden="1" customHeight="1" thickBot="1">
      <c r="A73" s="49"/>
      <c r="B73" s="66" t="s">
        <v>537</v>
      </c>
      <c r="C73" s="67"/>
      <c r="D73" s="67"/>
      <c r="E73" s="68"/>
      <c r="F73" s="69"/>
      <c r="G73" s="3"/>
    </row>
    <row r="74" spans="1:18" ht="15" hidden="1" customHeight="1" thickBot="1">
      <c r="A74" s="49"/>
      <c r="B74" s="70" t="s">
        <v>538</v>
      </c>
      <c r="C74" s="71" t="s">
        <v>539</v>
      </c>
      <c r="D74" s="639"/>
      <c r="E74" s="72"/>
      <c r="F74" s="73"/>
      <c r="G74" s="3"/>
    </row>
    <row r="75" spans="1:18" ht="15" hidden="1" customHeight="1">
      <c r="A75" s="49"/>
      <c r="B75" s="74" t="s">
        <v>540</v>
      </c>
      <c r="C75" s="75" t="s">
        <v>541</v>
      </c>
      <c r="D75" s="76"/>
      <c r="E75" s="76" t="s">
        <v>542</v>
      </c>
      <c r="F75" s="77"/>
      <c r="G75" s="3"/>
    </row>
    <row r="76" spans="1:18" ht="15" hidden="1" customHeight="1" thickBot="1">
      <c r="A76" s="23"/>
      <c r="B76" s="70" t="s">
        <v>543</v>
      </c>
      <c r="C76" s="78" t="s">
        <v>84</v>
      </c>
      <c r="D76" s="79"/>
      <c r="E76" s="79" t="s">
        <v>85</v>
      </c>
      <c r="F76" s="80"/>
      <c r="G76" s="3"/>
    </row>
    <row r="77" spans="1:18" ht="5.25" customHeight="1">
      <c r="A77" s="49"/>
      <c r="B77" s="49"/>
      <c r="C77" s="49"/>
      <c r="D77" s="49"/>
      <c r="E77" s="49"/>
      <c r="F77" s="49"/>
      <c r="G77" s="3"/>
    </row>
    <row r="78" spans="1:18" ht="15" customHeight="1">
      <c r="A78" s="23"/>
      <c r="B78" s="734" t="s">
        <v>86</v>
      </c>
      <c r="C78" s="503" t="s">
        <v>87</v>
      </c>
      <c r="D78" s="735"/>
      <c r="E78" s="81"/>
      <c r="F78" s="82"/>
      <c r="G78" s="3"/>
    </row>
    <row r="79" spans="1:18" ht="15" customHeight="1">
      <c r="A79" s="23"/>
      <c r="B79" s="736" t="s">
        <v>88</v>
      </c>
      <c r="C79" s="737" t="s">
        <v>832</v>
      </c>
      <c r="D79" s="738"/>
      <c r="E79" s="83"/>
      <c r="F79" s="84"/>
      <c r="G79" s="85"/>
    </row>
    <row r="80" spans="1:18" ht="15" customHeight="1">
      <c r="A80" s="23"/>
      <c r="B80" s="739" t="s">
        <v>100</v>
      </c>
      <c r="C80" s="730" t="s">
        <v>491</v>
      </c>
      <c r="D80" s="741"/>
      <c r="E80" s="86"/>
      <c r="F80" s="87"/>
      <c r="G80" s="85"/>
    </row>
    <row r="81" spans="1:7" ht="15" customHeight="1">
      <c r="A81" s="23"/>
      <c r="B81" s="739" t="s">
        <v>102</v>
      </c>
      <c r="C81" s="740" t="s">
        <v>761</v>
      </c>
      <c r="D81" s="741"/>
      <c r="E81" s="86"/>
      <c r="F81" s="87"/>
      <c r="G81" s="85"/>
    </row>
    <row r="82" spans="1:7" ht="15" customHeight="1">
      <c r="A82" s="23"/>
      <c r="B82" s="739" t="s">
        <v>104</v>
      </c>
      <c r="C82" s="740" t="s">
        <v>416</v>
      </c>
      <c r="D82" s="741"/>
      <c r="E82" s="86"/>
      <c r="F82" s="87"/>
      <c r="G82" s="85"/>
    </row>
    <row r="83" spans="1:7" ht="15" customHeight="1">
      <c r="A83" s="23"/>
      <c r="B83" s="739" t="s">
        <v>106</v>
      </c>
      <c r="C83" s="813" t="s">
        <v>833</v>
      </c>
      <c r="D83" s="741"/>
      <c r="E83" s="86"/>
      <c r="F83" s="87"/>
      <c r="G83" s="85"/>
    </row>
    <row r="84" spans="1:7" ht="15" customHeight="1">
      <c r="A84" s="23"/>
      <c r="B84" s="739" t="s">
        <v>108</v>
      </c>
      <c r="C84" s="740" t="s">
        <v>417</v>
      </c>
      <c r="D84" s="741"/>
      <c r="E84" s="88"/>
      <c r="F84" s="87"/>
      <c r="G84" s="85"/>
    </row>
    <row r="85" spans="1:7" ht="15" customHeight="1">
      <c r="A85" s="23"/>
      <c r="B85" s="739" t="s">
        <v>110</v>
      </c>
      <c r="C85" s="740" t="s">
        <v>418</v>
      </c>
      <c r="D85" s="741"/>
      <c r="E85" s="86"/>
      <c r="F85" s="87"/>
      <c r="G85" s="85"/>
    </row>
    <row r="86" spans="1:7" ht="15" customHeight="1">
      <c r="A86" s="23"/>
      <c r="B86" s="739" t="s">
        <v>112</v>
      </c>
      <c r="C86" s="740" t="s">
        <v>419</v>
      </c>
      <c r="D86" s="741"/>
      <c r="E86" s="86"/>
      <c r="F86" s="87"/>
      <c r="G86" s="85"/>
    </row>
    <row r="87" spans="1:7" ht="15" customHeight="1">
      <c r="A87" s="23"/>
      <c r="B87" s="742" t="s">
        <v>114</v>
      </c>
      <c r="C87" s="743" t="s">
        <v>167</v>
      </c>
      <c r="D87" s="744"/>
      <c r="E87" s="89"/>
      <c r="F87" s="90"/>
      <c r="G87" s="85"/>
    </row>
    <row r="88" spans="1:7">
      <c r="A88" s="23"/>
      <c r="B88" s="23"/>
      <c r="C88" s="23"/>
      <c r="D88" s="23"/>
      <c r="E88" s="23"/>
      <c r="F88" s="23"/>
      <c r="G88" s="23"/>
    </row>
    <row r="89" spans="1:7" hidden="1"/>
    <row r="90" spans="1:7" hidden="1">
      <c r="B90"/>
    </row>
    <row r="91" spans="1:7" hidden="1">
      <c r="B91"/>
    </row>
    <row r="92" spans="1:7" hidden="1">
      <c r="B92"/>
    </row>
    <row r="93" spans="1:7" hidden="1">
      <c r="B93"/>
    </row>
    <row r="94" spans="1:7" hidden="1">
      <c r="B94"/>
    </row>
    <row r="95" spans="1:7" hidden="1">
      <c r="B95"/>
    </row>
    <row r="96" spans="1:7" hidden="1">
      <c r="B96"/>
    </row>
    <row r="97" spans="2:2" hidden="1">
      <c r="B97"/>
    </row>
    <row r="98" spans="2:2" hidden="1">
      <c r="B98"/>
    </row>
    <row r="99" spans="2:2" hidden="1">
      <c r="B99"/>
    </row>
    <row r="100" spans="2:2" hidden="1">
      <c r="B100"/>
    </row>
    <row r="101" spans="2:2" hidden="1">
      <c r="B101"/>
    </row>
  </sheetData>
  <sheetProtection algorithmName="SHA-512" hashValue="2WpsTMMnUymqzOJbHoXmu/X/hvLT/VfN9YYcIFyY6+mubGvlZoFYCxz5ftRDiS8/ccHhoycH5DtZ9MyKBpWaBg==" saltValue="V8BMqo7dpWIJy2mz9YEVTQ==" spinCount="100000" sheet="1" objects="1" scenarios="1"/>
  <mergeCells count="6">
    <mergeCell ref="C11:E11"/>
    <mergeCell ref="C27:E27"/>
    <mergeCell ref="C12:E12"/>
    <mergeCell ref="C14:E14"/>
    <mergeCell ref="C20:E20"/>
    <mergeCell ref="C21:E21"/>
  </mergeCells>
  <phoneticPr fontId="22"/>
  <conditionalFormatting sqref="E39 F15 C20:E20 C56 F12:F13 D12:E14 C39:C40 C11:C18 E47:E55 E64:E65 E57:E59 C60:C62 C22:C23 C32:C33">
    <cfRule type="cellIs" dxfId="17" priority="8" stopIfTrue="1" operator="equal">
      <formula>0</formula>
    </cfRule>
  </conditionalFormatting>
  <conditionalFormatting sqref="F69">
    <cfRule type="expression" dxfId="16" priority="9" stopIfTrue="1">
      <formula>AND($C$62&gt;0,F69=0)</formula>
    </cfRule>
  </conditionalFormatting>
  <conditionalFormatting sqref="F68">
    <cfRule type="expression" dxfId="15" priority="10" stopIfTrue="1">
      <formula>AND($C$61&gt;0,F68=0)</formula>
    </cfRule>
  </conditionalFormatting>
  <conditionalFormatting sqref="E60">
    <cfRule type="cellIs" dxfId="14" priority="7" stopIfTrue="1" operator="equal">
      <formula>0</formula>
    </cfRule>
  </conditionalFormatting>
  <conditionalFormatting sqref="C34">
    <cfRule type="cellIs" dxfId="13" priority="6" stopIfTrue="1" operator="equal">
      <formula>0</formula>
    </cfRule>
  </conditionalFormatting>
  <conditionalFormatting sqref="C26">
    <cfRule type="cellIs" dxfId="12" priority="5" stopIfTrue="1" operator="equal">
      <formula>0</formula>
    </cfRule>
  </conditionalFormatting>
  <conditionalFormatting sqref="C27:E27">
    <cfRule type="cellIs" dxfId="11" priority="4" stopIfTrue="1" operator="equal">
      <formula>0</formula>
    </cfRule>
  </conditionalFormatting>
  <conditionalFormatting sqref="C29">
    <cfRule type="cellIs" dxfId="10" priority="3" stopIfTrue="1" operator="equal">
      <formula>0</formula>
    </cfRule>
  </conditionalFormatting>
  <conditionalFormatting sqref="C30">
    <cfRule type="cellIs" dxfId="9" priority="2" stopIfTrue="1" operator="equal">
      <formula>0</formula>
    </cfRule>
  </conditionalFormatting>
  <conditionalFormatting sqref="C41">
    <cfRule type="cellIs" dxfId="8" priority="1" stopIfTrue="1" operator="equal">
      <formula>0</formula>
    </cfRule>
  </conditionalFormatting>
  <dataValidations count="8">
    <dataValidation type="list" allowBlank="1" showInputMessage="1" showErrorMessage="1" sqref="F15">
      <formula1>"予定,竣工"</formula1>
    </dataValidation>
    <dataValidation type="decimal" allowBlank="1" showInputMessage="1" showErrorMessage="1" sqref="F68:F69">
      <formula1>0</formula1>
      <formula2>1</formula2>
    </dataValidation>
    <dataValidation type="list" allowBlank="1" showInputMessage="1" showErrorMessage="1" sqref="C23">
      <formula1>$I$23:$L$23</formula1>
    </dataValidation>
    <dataValidation type="list" allowBlank="1" showInputMessage="1" showErrorMessage="1" sqref="C43">
      <formula1>$I$43:$I$44</formula1>
    </dataValidation>
    <dataValidation type="list" allowBlank="1" showInputMessage="1" showErrorMessage="1" sqref="F13">
      <formula1>$I$11:$I$16</formula1>
    </dataValidation>
    <dataValidation type="list" allowBlank="1" showInputMessage="1" showErrorMessage="1" sqref="F12">
      <formula1>$I$11:$I$18</formula1>
    </dataValidation>
    <dataValidation type="list" allowBlank="1" showInputMessage="1" showErrorMessage="1" sqref="E39">
      <formula1>$I$37:$I$39</formula1>
    </dataValidation>
    <dataValidation type="list" allowBlank="1" showInputMessage="1" showErrorMessage="1" sqref="L3">
      <formula1>$L$4:$L$5</formula1>
    </dataValidation>
  </dataValidations>
  <hyperlinks>
    <hyperlink ref="C75" location="結果!A1" tooltip="[結果]シート" display="●結果　"/>
    <hyperlink ref="C74" location="スコア!A1" tooltip="[スコア入力]シート" display="●スコア"/>
    <hyperlink ref="C76" location="'条件(標準)'!A1" tooltip="[条件（標準）]シート" display="●標準計算"/>
    <hyperlink ref="E76" location="'条件(個別)'!A1" tooltip="[条件（個別 ）]シート" display="●個別計算"/>
    <hyperlink ref="E75" location="CO2計算!A1" tooltip="[CO2計算]シート" display="●LCCO2計算"/>
  </hyperlinks>
  <printOptions horizontalCentered="1"/>
  <pageMargins left="0.59055118110236227" right="0.59055118110236227" top="0.78740157480314965" bottom="0.59055118110236227" header="0.51181102362204722" footer="0.51181102362204722"/>
  <pageSetup paperSize="9" scale="96" orientation="portrait" verticalDpi="4294967293" r:id="rId1"/>
  <headerFooter alignWithMargins="0">
    <oddHeader>&amp;L&amp;F&amp;R&amp;A</oddHeader>
    <oddFooter>&amp;C&amp;P/&amp;N</oddFooter>
  </headerFooter>
  <colBreaks count="1" manualBreakCount="1">
    <brk id="15"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autoPageBreaks="0"/>
  </sheetPr>
  <dimension ref="A1:FN234"/>
  <sheetViews>
    <sheetView showGridLines="0" zoomScaleNormal="100" zoomScaleSheetLayoutView="100" workbookViewId="0">
      <selection activeCell="P1" sqref="P1"/>
    </sheetView>
  </sheetViews>
  <sheetFormatPr defaultColWidth="0" defaultRowHeight="13.5" zeroHeight="1"/>
  <cols>
    <col min="1" max="1" width="1.25" customWidth="1"/>
    <col min="2" max="2" width="7.25" style="505" hidden="1" customWidth="1"/>
    <col min="3" max="3" width="37" style="506" hidden="1" customWidth="1"/>
    <col min="4" max="4" width="8.875" style="507" hidden="1" customWidth="1"/>
    <col min="5" max="5" width="8.875" style="508" hidden="1" customWidth="1"/>
    <col min="6" max="6" width="1.625" hidden="1" customWidth="1"/>
    <col min="7" max="13" width="7.875" style="508" hidden="1" customWidth="1"/>
    <col min="14" max="14" width="8.875" style="508" hidden="1" customWidth="1"/>
    <col min="15" max="15" width="7.375" hidden="1" customWidth="1"/>
    <col min="16" max="18" width="7.375" style="675" customWidth="1"/>
    <col min="19" max="19" width="31" style="675" customWidth="1"/>
    <col min="20" max="20" width="20" style="675" hidden="1" customWidth="1"/>
    <col min="21" max="21" width="1.75" style="675" customWidth="1"/>
    <col min="22" max="22" width="10.375" style="675" customWidth="1"/>
    <col min="23" max="23" width="10.25" style="675" bestFit="1" customWidth="1"/>
    <col min="24" max="24" width="7.375" style="675" hidden="1" customWidth="1"/>
    <col min="25" max="25" width="7.25" style="675" hidden="1" customWidth="1"/>
    <col min="26" max="26" width="5.25" style="675" hidden="1" customWidth="1"/>
    <col min="27" max="29" width="7.25" style="675" hidden="1" customWidth="1"/>
    <col min="30" max="30" width="5.25" style="675" hidden="1" customWidth="1"/>
    <col min="31" max="31" width="7.25" style="675" hidden="1" customWidth="1"/>
    <col min="32" max="32" width="5.25" style="675" hidden="1" customWidth="1"/>
    <col min="33" max="33" width="6.875" style="675" hidden="1" customWidth="1"/>
    <col min="34" max="34" width="9.25" style="675" hidden="1" customWidth="1"/>
    <col min="35" max="35" width="6.25" style="675" hidden="1" customWidth="1"/>
    <col min="36" max="36" width="7.875" style="675" hidden="1" customWidth="1"/>
    <col min="37" max="37" width="10.25" style="675" hidden="1" customWidth="1"/>
    <col min="38" max="38" width="3.375" style="675" customWidth="1"/>
    <col min="39" max="51" width="8.375" style="675" customWidth="1"/>
    <col min="52" max="53" width="7.375" style="675" hidden="1" customWidth="1"/>
    <col min="54" max="54" width="8.875" style="675" hidden="1" customWidth="1"/>
    <col min="55" max="55" width="8.375" style="675" hidden="1" customWidth="1"/>
    <col min="56" max="56" width="14.125" style="511" hidden="1" customWidth="1"/>
    <col min="57" max="57" width="4.75" style="511" hidden="1" customWidth="1"/>
    <col min="58" max="60" width="6.375" style="511" hidden="1" customWidth="1"/>
    <col min="61" max="61" width="5" style="511" hidden="1" customWidth="1"/>
    <col min="62" max="62" width="6.375" style="511" hidden="1" customWidth="1"/>
    <col min="63" max="63" width="4.75" style="511" hidden="1" customWidth="1"/>
    <col min="64" max="64" width="6.125" style="511" hidden="1" customWidth="1"/>
    <col min="65" max="65" width="6" style="511" hidden="1" customWidth="1"/>
    <col min="66" max="66" width="2.5" style="675" customWidth="1"/>
    <col min="67" max="67" width="6" style="509" customWidth="1"/>
    <col min="68" max="68" width="7.875" style="509" hidden="1" customWidth="1"/>
    <col min="69" max="69" width="37.25" style="510" customWidth="1"/>
    <col min="70" max="81" width="6.625" style="511" customWidth="1"/>
    <col min="82" max="82" width="8.875" style="511" customWidth="1"/>
    <col min="83" max="83" width="4.125" hidden="1" customWidth="1"/>
    <col min="84" max="84" width="10.5" style="512" hidden="1" customWidth="1"/>
    <col min="85" max="85" width="6.875" style="92" hidden="1" customWidth="1"/>
    <col min="86" max="86" width="40.625" style="513" hidden="1" customWidth="1"/>
    <col min="87" max="87" width="6.375" style="92" hidden="1" customWidth="1"/>
    <col min="88" max="88" width="5.625" style="92" hidden="1" customWidth="1"/>
    <col min="89" max="91" width="6.375" style="92" hidden="1" customWidth="1"/>
    <col min="92" max="92" width="6" style="92" hidden="1" customWidth="1"/>
    <col min="93" max="93" width="6.375" style="92" hidden="1" customWidth="1"/>
    <col min="94" max="94" width="5.625" style="92" hidden="1" customWidth="1"/>
    <col min="95" max="95" width="6.125" style="92" hidden="1" customWidth="1"/>
    <col min="96" max="96" width="8" style="92" hidden="1" customWidth="1"/>
    <col min="97" max="97" width="5.625" style="92" hidden="1" customWidth="1"/>
    <col min="98" max="98" width="7" style="92" hidden="1" customWidth="1"/>
    <col min="99" max="99" width="8.875" style="92" hidden="1" customWidth="1"/>
    <col min="100" max="100" width="1.375" hidden="1" customWidth="1"/>
    <col min="101" max="101" width="15.75" style="512" hidden="1" customWidth="1"/>
    <col min="102" max="102" width="6.875" style="92" hidden="1" customWidth="1"/>
    <col min="103" max="103" width="40.625" style="513" hidden="1" customWidth="1"/>
    <col min="104" max="104" width="6.375" style="92" hidden="1" customWidth="1"/>
    <col min="105" max="105" width="5" style="92" hidden="1" customWidth="1"/>
    <col min="106" max="108" width="6.375" style="92" hidden="1" customWidth="1"/>
    <col min="109" max="109" width="6" style="92" hidden="1" customWidth="1"/>
    <col min="110" max="110" width="6.375" style="92" hidden="1" customWidth="1"/>
    <col min="111" max="111" width="5" style="92" hidden="1" customWidth="1"/>
    <col min="112" max="112" width="6.125" style="92" hidden="1" customWidth="1"/>
    <col min="113" max="113" width="8" style="92" hidden="1" customWidth="1"/>
    <col min="114" max="114" width="5.625" style="92" hidden="1" customWidth="1"/>
    <col min="115" max="115" width="7" style="92" hidden="1" customWidth="1"/>
    <col min="116" max="116" width="8.875" style="92" hidden="1" customWidth="1"/>
    <col min="117" max="117" width="1.375" hidden="1" customWidth="1"/>
    <col min="118" max="118" width="22.875" style="512" hidden="1" customWidth="1"/>
    <col min="119" max="119" width="6.875" style="92" hidden="1" customWidth="1"/>
    <col min="120" max="120" width="40.625" style="513" hidden="1" customWidth="1"/>
    <col min="121" max="121" width="6.375" style="92" hidden="1" customWidth="1"/>
    <col min="122" max="122" width="5.625" style="92" hidden="1" customWidth="1"/>
    <col min="123" max="125" width="6.375" style="92" hidden="1" customWidth="1"/>
    <col min="126" max="126" width="6" style="92" hidden="1" customWidth="1"/>
    <col min="127" max="127" width="6.375" style="92" hidden="1" customWidth="1"/>
    <col min="128" max="128" width="5.625" style="92" hidden="1" customWidth="1"/>
    <col min="129" max="129" width="6.125" style="92" hidden="1" customWidth="1"/>
    <col min="130" max="130" width="8" style="92" hidden="1" customWidth="1"/>
    <col min="131" max="131" width="5.625" style="92" hidden="1" customWidth="1"/>
    <col min="132" max="132" width="7" style="92" hidden="1" customWidth="1"/>
    <col min="133" max="133" width="8.875" style="92" hidden="1" customWidth="1"/>
    <col min="134" max="134" width="1.875" style="502" hidden="1" customWidth="1"/>
    <col min="135" max="135" width="4.5" hidden="1" customWidth="1"/>
    <col min="136" max="136" width="15.75" style="502" hidden="1" customWidth="1"/>
    <col min="137" max="137" width="6.875" style="502" hidden="1" customWidth="1"/>
    <col min="138" max="138" width="40.625" style="502" hidden="1" customWidth="1"/>
    <col min="139" max="139" width="6.375" style="502" hidden="1" customWidth="1"/>
    <col min="140" max="140" width="5" style="502" hidden="1" customWidth="1"/>
    <col min="141" max="143" width="6.375" style="502" hidden="1" customWidth="1"/>
    <col min="144" max="144" width="5" style="502" hidden="1" customWidth="1"/>
    <col min="145" max="145" width="6.375" style="502" hidden="1" customWidth="1"/>
    <col min="146" max="146" width="5" style="502" hidden="1" customWidth="1"/>
    <col min="147" max="147" width="6.125" style="502" hidden="1" customWidth="1"/>
    <col min="148" max="148" width="8" style="502" hidden="1" customWidth="1"/>
    <col min="149" max="149" width="5.625" style="502" hidden="1" customWidth="1"/>
    <col min="150" max="150" width="7" style="502" hidden="1" customWidth="1"/>
    <col min="151" max="151" width="8.875" style="502" hidden="1" customWidth="1"/>
    <col min="152" max="152" width="7.125" hidden="1" customWidth="1"/>
    <col min="153" max="153" width="20.625" hidden="1" customWidth="1"/>
    <col min="154" max="154" width="6.875" hidden="1" customWidth="1"/>
    <col min="155" max="155" width="32.875" hidden="1" customWidth="1"/>
    <col min="156" max="156" width="6.375" hidden="1" customWidth="1"/>
    <col min="157" max="157" width="4.75" hidden="1" customWidth="1"/>
    <col min="158" max="160" width="6.375" hidden="1" customWidth="1"/>
    <col min="161" max="161" width="4.75" hidden="1" customWidth="1"/>
    <col min="162" max="162" width="6.375" hidden="1" customWidth="1"/>
    <col min="163" max="163" width="4.75" hidden="1" customWidth="1"/>
    <col min="164" max="164" width="6.125" hidden="1" customWidth="1"/>
    <col min="165" max="165" width="8" hidden="1" customWidth="1"/>
    <col min="166" max="166" width="5.625" hidden="1" customWidth="1"/>
    <col min="167" max="167" width="7" hidden="1" customWidth="1"/>
    <col min="168" max="170" width="8.875" hidden="1" customWidth="1"/>
    <col min="171" max="16384" width="9" hidden="1"/>
  </cols>
  <sheetData>
    <row r="1" spans="1:168" ht="14.25" thickBot="1">
      <c r="A1" s="91"/>
      <c r="B1" s="848"/>
      <c r="C1" s="849"/>
      <c r="D1" s="850"/>
      <c r="E1" s="851"/>
      <c r="F1" s="91"/>
      <c r="G1" s="851"/>
      <c r="H1" s="851"/>
      <c r="I1" s="851"/>
      <c r="J1" s="851"/>
      <c r="K1" s="851"/>
      <c r="L1" s="851"/>
      <c r="M1" s="851"/>
      <c r="N1" s="85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1"/>
      <c r="BD1" s="852"/>
      <c r="BE1" s="852"/>
      <c r="BF1" s="852"/>
      <c r="BG1" s="852"/>
      <c r="BH1" s="852"/>
      <c r="BI1" s="852"/>
      <c r="BJ1" s="852"/>
      <c r="BK1" s="852"/>
      <c r="BL1" s="852"/>
      <c r="BM1" s="852"/>
      <c r="BN1" s="91"/>
      <c r="BO1" s="853"/>
      <c r="BP1" s="853"/>
      <c r="BQ1" s="854"/>
      <c r="BR1" s="852"/>
      <c r="BS1" s="852"/>
      <c r="BT1" s="852"/>
      <c r="BU1" s="852"/>
      <c r="BV1" s="852"/>
      <c r="BW1" s="852"/>
      <c r="BX1" s="852"/>
      <c r="BY1" s="852"/>
      <c r="BZ1" s="852"/>
      <c r="CA1" s="852"/>
      <c r="CB1" s="852"/>
      <c r="CC1" s="852"/>
      <c r="CD1" s="852"/>
    </row>
    <row r="2" spans="1:168" ht="18" thickBot="1">
      <c r="A2" s="91"/>
      <c r="B2" s="855" t="s">
        <v>319</v>
      </c>
      <c r="C2" s="849"/>
      <c r="D2" s="856"/>
      <c r="E2" s="857"/>
      <c r="F2" s="91"/>
      <c r="G2" s="857"/>
      <c r="H2" s="857"/>
      <c r="I2" s="851"/>
      <c r="J2" s="851"/>
      <c r="K2" s="857"/>
      <c r="L2" s="857"/>
      <c r="M2" s="857"/>
      <c r="N2" s="857"/>
      <c r="O2" s="91"/>
      <c r="P2" s="858" t="s">
        <v>948</v>
      </c>
      <c r="Q2" s="859"/>
      <c r="R2" s="860"/>
      <c r="S2" s="861"/>
      <c r="T2" s="862"/>
      <c r="U2" s="863"/>
      <c r="V2" s="91"/>
      <c r="W2" s="91"/>
      <c r="X2" s="91"/>
      <c r="Y2" s="91"/>
      <c r="Z2" s="91"/>
      <c r="AA2" s="91"/>
      <c r="AB2" s="91"/>
      <c r="AC2" s="91"/>
      <c r="AD2" s="91"/>
      <c r="AE2" s="91"/>
      <c r="AF2" s="91"/>
      <c r="AG2" s="91"/>
      <c r="AH2" s="91"/>
      <c r="AI2" s="91"/>
      <c r="AJ2" s="91"/>
      <c r="AK2" s="91"/>
      <c r="AL2" s="91"/>
      <c r="AM2" s="864" t="s">
        <v>955</v>
      </c>
      <c r="AN2" s="91"/>
      <c r="AO2" s="91"/>
      <c r="AP2" s="91"/>
      <c r="AQ2" s="91"/>
      <c r="AR2" s="91"/>
      <c r="AS2" s="91"/>
      <c r="AT2" s="91"/>
      <c r="AU2" s="91"/>
      <c r="AV2" s="91"/>
      <c r="AW2" s="91"/>
      <c r="AX2" s="91"/>
      <c r="AY2" s="91"/>
      <c r="AZ2" s="91"/>
      <c r="BA2" s="865" t="s">
        <v>945</v>
      </c>
      <c r="BB2" s="91"/>
      <c r="BC2" s="91"/>
      <c r="BD2" s="852"/>
      <c r="BE2" s="866"/>
      <c r="BF2" s="866"/>
      <c r="BG2" s="866"/>
      <c r="BH2" s="866"/>
      <c r="BI2" s="866"/>
      <c r="BJ2" s="866"/>
      <c r="BK2" s="866"/>
      <c r="BL2" s="866"/>
      <c r="BM2" s="866"/>
      <c r="BN2" s="91"/>
      <c r="BO2" s="867" t="s">
        <v>320</v>
      </c>
      <c r="BP2" s="868"/>
      <c r="BQ2" s="869"/>
      <c r="BR2" s="870"/>
      <c r="BS2" s="866"/>
      <c r="BT2" s="866"/>
      <c r="BU2" s="866"/>
      <c r="BV2" s="866"/>
      <c r="BW2" s="866"/>
      <c r="BX2" s="866"/>
      <c r="BY2" s="866"/>
      <c r="BZ2" s="866"/>
      <c r="CA2" s="866"/>
      <c r="CB2" s="866"/>
      <c r="CC2" s="866"/>
      <c r="CD2" s="866"/>
      <c r="CF2" s="517"/>
      <c r="CG2" s="515"/>
      <c r="CH2" s="518"/>
      <c r="CI2" s="515"/>
      <c r="CJ2" s="515"/>
      <c r="CK2" s="515"/>
      <c r="CL2" s="515"/>
      <c r="CM2" s="515"/>
      <c r="CN2" s="515"/>
      <c r="CO2" s="515"/>
      <c r="CP2" s="515"/>
      <c r="CQ2" s="515"/>
      <c r="CR2" s="515"/>
      <c r="CS2" s="515"/>
      <c r="CT2" s="515"/>
      <c r="CU2" s="515"/>
      <c r="CW2" s="517"/>
      <c r="CX2" s="515"/>
      <c r="CY2" s="518"/>
      <c r="CZ2" s="515"/>
      <c r="DA2" s="515"/>
      <c r="DB2" s="515"/>
      <c r="DC2" s="515"/>
      <c r="DD2" s="515"/>
      <c r="DE2" s="515"/>
      <c r="DF2" s="515"/>
      <c r="DG2" s="515"/>
      <c r="DH2" s="515"/>
      <c r="DI2" s="515"/>
      <c r="DJ2" s="515"/>
      <c r="DK2" s="515"/>
      <c r="DL2" s="515"/>
      <c r="DN2" s="517"/>
      <c r="DO2" s="515"/>
      <c r="DP2" s="518"/>
      <c r="DQ2" s="515"/>
      <c r="DR2" s="515"/>
      <c r="DS2" s="515"/>
      <c r="DT2" s="515"/>
      <c r="DU2" s="515"/>
      <c r="DV2" s="515"/>
      <c r="DW2" s="515"/>
      <c r="DX2" s="515"/>
      <c r="DY2" s="515"/>
      <c r="DZ2" s="515"/>
      <c r="EA2" s="515"/>
      <c r="EB2" s="515"/>
      <c r="EC2" s="515"/>
      <c r="ED2" s="519"/>
      <c r="EF2" s="519"/>
      <c r="EG2" s="519"/>
      <c r="EH2" s="519"/>
      <c r="EI2" s="519"/>
      <c r="EJ2" s="519"/>
      <c r="EK2" s="519"/>
      <c r="EL2" s="519"/>
      <c r="EM2" s="519"/>
      <c r="EN2" s="519"/>
      <c r="EO2" s="519"/>
      <c r="EP2" s="519"/>
      <c r="EQ2" s="519"/>
      <c r="ER2" s="519"/>
      <c r="ES2" s="519"/>
      <c r="ET2" s="519"/>
      <c r="EU2" s="519"/>
    </row>
    <row r="3" spans="1:168" ht="18" thickBot="1">
      <c r="A3" s="91"/>
      <c r="B3" s="855"/>
      <c r="C3" s="849"/>
      <c r="D3" s="856"/>
      <c r="E3" s="857"/>
      <c r="F3" s="91"/>
      <c r="G3" s="857"/>
      <c r="H3" s="857"/>
      <c r="I3" s="851"/>
      <c r="J3" s="851"/>
      <c r="K3" s="857"/>
      <c r="L3" s="857"/>
      <c r="M3" s="857"/>
      <c r="N3" s="857"/>
      <c r="O3" s="91"/>
      <c r="P3" s="1247" t="s">
        <v>949</v>
      </c>
      <c r="Q3" s="1248"/>
      <c r="R3" s="1248"/>
      <c r="S3" s="1248"/>
      <c r="T3" s="1249"/>
      <c r="U3" s="863"/>
      <c r="V3" s="91"/>
      <c r="W3" s="91"/>
      <c r="X3" s="871"/>
      <c r="Y3" s="871"/>
      <c r="Z3" s="871"/>
      <c r="AA3" s="871"/>
      <c r="AB3" s="871"/>
      <c r="AC3" s="871"/>
      <c r="AD3" s="871"/>
      <c r="AE3" s="871"/>
      <c r="AF3" s="871"/>
      <c r="AG3" s="871"/>
      <c r="AH3" s="871"/>
      <c r="AI3" s="871"/>
      <c r="AJ3" s="871"/>
      <c r="AK3" s="871"/>
      <c r="AL3" s="871"/>
      <c r="AM3" s="872" t="s">
        <v>950</v>
      </c>
      <c r="AN3" s="873"/>
      <c r="AO3" s="873"/>
      <c r="AP3" s="873"/>
      <c r="AQ3" s="873"/>
      <c r="AR3" s="873"/>
      <c r="AS3" s="873"/>
      <c r="AT3" s="873"/>
      <c r="AU3" s="873"/>
      <c r="AV3" s="873"/>
      <c r="AW3" s="873"/>
      <c r="AX3" s="873"/>
      <c r="AY3" s="874"/>
      <c r="AZ3" s="91"/>
      <c r="BA3" s="91"/>
      <c r="BB3" s="91"/>
      <c r="BC3" s="91"/>
      <c r="BD3" s="875"/>
      <c r="BE3" s="866"/>
      <c r="BF3" s="866"/>
      <c r="BG3" s="866"/>
      <c r="BH3" s="866"/>
      <c r="BI3" s="866"/>
      <c r="BJ3" s="866"/>
      <c r="BK3" s="866"/>
      <c r="BL3" s="866"/>
      <c r="BM3" s="866"/>
      <c r="BN3" s="91"/>
      <c r="BO3" s="876">
        <f>メイン!I3</f>
        <v>2</v>
      </c>
      <c r="BP3" s="876"/>
      <c r="BQ3" s="876" t="str">
        <f>メイン!J3</f>
        <v>NC</v>
      </c>
      <c r="BR3" s="875"/>
      <c r="BS3" s="866"/>
      <c r="BT3" s="866"/>
      <c r="BU3" s="866"/>
      <c r="BV3" s="866"/>
      <c r="BW3" s="866"/>
      <c r="BX3" s="866"/>
      <c r="BY3" s="866"/>
      <c r="BZ3" s="866"/>
      <c r="CA3" s="866"/>
      <c r="CB3" s="866"/>
      <c r="CC3" s="866"/>
      <c r="CD3" s="866"/>
      <c r="CF3" s="520" t="s">
        <v>321</v>
      </c>
      <c r="CG3" s="515"/>
      <c r="CH3" s="521"/>
      <c r="CI3" s="516"/>
      <c r="CJ3" s="516"/>
      <c r="CK3" s="516"/>
      <c r="CL3" s="516"/>
      <c r="CM3" s="516"/>
      <c r="CN3" s="516"/>
      <c r="CO3" s="516"/>
      <c r="CP3" s="516"/>
      <c r="CQ3" s="516"/>
      <c r="CR3" s="516"/>
      <c r="CS3" s="516"/>
      <c r="CT3" s="516"/>
      <c r="CU3" s="516"/>
      <c r="CW3" s="520" t="s">
        <v>322</v>
      </c>
      <c r="CX3" s="515"/>
      <c r="CY3" s="521"/>
      <c r="CZ3" s="516"/>
      <c r="DA3" s="516"/>
      <c r="DB3" s="516"/>
      <c r="DC3" s="516"/>
      <c r="DD3" s="516"/>
      <c r="DE3" s="516"/>
      <c r="DF3" s="516"/>
      <c r="DG3" s="516"/>
      <c r="DH3" s="516"/>
      <c r="DI3" s="516"/>
      <c r="DJ3" s="516"/>
      <c r="DK3" s="516"/>
      <c r="DL3" s="516"/>
      <c r="DN3" s="520" t="s">
        <v>323</v>
      </c>
      <c r="DO3" s="515"/>
      <c r="DP3" s="521"/>
      <c r="DQ3" s="516"/>
      <c r="DR3" s="516"/>
      <c r="DS3" s="516"/>
      <c r="DT3" s="516"/>
      <c r="DU3" s="516"/>
      <c r="DV3" s="516"/>
      <c r="DW3" s="516"/>
      <c r="DX3" s="516"/>
      <c r="DY3" s="516"/>
      <c r="DZ3" s="516"/>
      <c r="EA3" s="516"/>
      <c r="EB3" s="516"/>
      <c r="EC3" s="516"/>
      <c r="ED3" s="516"/>
      <c r="EF3" s="520" t="s">
        <v>862</v>
      </c>
      <c r="EG3" s="515"/>
      <c r="EH3" s="521"/>
      <c r="EI3" s="516"/>
      <c r="EJ3" s="516"/>
      <c r="EK3" s="516"/>
      <c r="EL3" s="516"/>
      <c r="EM3" s="516"/>
      <c r="EN3" s="516"/>
      <c r="EO3" s="516"/>
      <c r="EP3" s="516"/>
      <c r="EQ3" s="516"/>
      <c r="ER3" s="516"/>
      <c r="ES3" s="516"/>
      <c r="ET3" s="516"/>
      <c r="EU3" s="516"/>
      <c r="EW3" s="520" t="s">
        <v>919</v>
      </c>
      <c r="EX3" s="515"/>
      <c r="EY3" s="521"/>
      <c r="EZ3" s="516"/>
      <c r="FA3" s="516"/>
      <c r="FB3" s="516"/>
      <c r="FC3" s="516"/>
      <c r="FD3" s="516"/>
      <c r="FE3" s="516"/>
      <c r="FF3" s="516"/>
      <c r="FG3" s="516"/>
      <c r="FH3" s="516"/>
      <c r="FI3" s="516"/>
      <c r="FJ3" s="516"/>
      <c r="FK3" s="516"/>
      <c r="FL3" s="516"/>
    </row>
    <row r="4" spans="1:168" ht="4.5" customHeight="1" thickBot="1">
      <c r="A4" s="91"/>
      <c r="B4" s="855"/>
      <c r="C4" s="849"/>
      <c r="D4" s="856"/>
      <c r="E4" s="857"/>
      <c r="F4" s="91"/>
      <c r="G4" s="857"/>
      <c r="H4" s="857"/>
      <c r="I4" s="851"/>
      <c r="J4" s="851"/>
      <c r="K4" s="857"/>
      <c r="L4" s="857"/>
      <c r="M4" s="857"/>
      <c r="N4" s="857"/>
      <c r="O4" s="91"/>
      <c r="P4" s="877"/>
      <c r="Q4" s="878"/>
      <c r="R4" s="879"/>
      <c r="S4" s="880"/>
      <c r="T4" s="880"/>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866"/>
      <c r="BE4" s="866"/>
      <c r="BF4" s="866"/>
      <c r="BG4" s="866"/>
      <c r="BH4" s="866"/>
      <c r="BI4" s="866"/>
      <c r="BJ4" s="866"/>
      <c r="BK4" s="866"/>
      <c r="BL4" s="866"/>
      <c r="BM4" s="866"/>
      <c r="BN4" s="91"/>
      <c r="BO4" s="876"/>
      <c r="BP4" s="876"/>
      <c r="BQ4" s="876"/>
      <c r="BR4" s="866"/>
      <c r="BS4" s="866"/>
      <c r="BT4" s="866"/>
      <c r="BU4" s="866"/>
      <c r="BV4" s="866"/>
      <c r="BW4" s="866"/>
      <c r="BX4" s="866"/>
      <c r="BY4" s="866"/>
      <c r="BZ4" s="866"/>
      <c r="CA4" s="866"/>
      <c r="CB4" s="866"/>
      <c r="CC4" s="866"/>
      <c r="CD4" s="866"/>
      <c r="CF4" s="520"/>
      <c r="CG4" s="514"/>
      <c r="CH4" s="521"/>
      <c r="CI4" s="516"/>
      <c r="CJ4" s="516"/>
      <c r="CK4" s="516"/>
      <c r="CL4" s="516"/>
      <c r="CM4" s="516"/>
      <c r="CN4" s="516"/>
      <c r="CO4" s="516"/>
      <c r="CP4" s="516"/>
      <c r="CQ4" s="516"/>
      <c r="CR4" s="516"/>
      <c r="CS4" s="516"/>
      <c r="CT4" s="516"/>
      <c r="CU4" s="516"/>
      <c r="CW4" s="520"/>
      <c r="CX4" s="514"/>
      <c r="CY4" s="521"/>
      <c r="CZ4" s="516"/>
      <c r="DA4" s="516"/>
      <c r="DB4" s="516"/>
      <c r="DC4" s="516"/>
      <c r="DD4" s="516"/>
      <c r="DE4" s="516"/>
      <c r="DF4" s="516"/>
      <c r="DG4" s="516"/>
      <c r="DH4" s="516"/>
      <c r="DI4" s="516"/>
      <c r="DJ4" s="516"/>
      <c r="DK4" s="516"/>
      <c r="DL4" s="516"/>
      <c r="DN4" s="520"/>
      <c r="DO4" s="514"/>
      <c r="DP4" s="521"/>
      <c r="DQ4" s="516"/>
      <c r="DR4" s="516"/>
      <c r="DS4" s="516"/>
      <c r="DT4" s="516"/>
      <c r="DU4" s="516"/>
      <c r="DV4" s="516"/>
      <c r="DW4" s="516"/>
      <c r="DX4" s="516"/>
      <c r="DY4" s="516"/>
      <c r="DZ4" s="516"/>
      <c r="EA4" s="516"/>
      <c r="EB4" s="516"/>
      <c r="EC4" s="516"/>
      <c r="ED4" s="516"/>
      <c r="EF4" s="520"/>
      <c r="EG4" s="514"/>
      <c r="EH4" s="521"/>
      <c r="EI4" s="516"/>
      <c r="EJ4" s="516"/>
      <c r="EK4" s="516"/>
      <c r="EL4" s="516"/>
      <c r="EM4" s="516"/>
      <c r="EN4" s="516"/>
      <c r="EO4" s="516"/>
      <c r="EP4" s="516"/>
      <c r="EQ4" s="516"/>
      <c r="ER4" s="516"/>
      <c r="ES4" s="516"/>
      <c r="ET4" s="516"/>
      <c r="EU4" s="516"/>
      <c r="EW4" s="520"/>
      <c r="EX4" s="514"/>
      <c r="EY4" s="521"/>
      <c r="EZ4" s="516"/>
      <c r="FA4" s="516"/>
      <c r="FB4" s="516"/>
      <c r="FC4" s="516"/>
      <c r="FD4" s="516"/>
      <c r="FE4" s="516"/>
      <c r="FF4" s="516"/>
      <c r="FG4" s="516"/>
      <c r="FH4" s="516"/>
      <c r="FI4" s="516"/>
      <c r="FJ4" s="516"/>
      <c r="FK4" s="516"/>
      <c r="FL4" s="516"/>
    </row>
    <row r="5" spans="1:168" ht="15" thickBot="1">
      <c r="A5" s="91"/>
      <c r="B5" s="881"/>
      <c r="C5" s="882"/>
      <c r="D5" s="883" t="s">
        <v>324</v>
      </c>
      <c r="E5" s="884"/>
      <c r="F5" s="91"/>
      <c r="G5" s="885" t="s">
        <v>325</v>
      </c>
      <c r="H5" s="886"/>
      <c r="I5" s="887" t="s">
        <v>326</v>
      </c>
      <c r="J5" s="888"/>
      <c r="K5" s="885" t="s">
        <v>327</v>
      </c>
      <c r="L5" s="886"/>
      <c r="M5" s="885" t="s">
        <v>328</v>
      </c>
      <c r="N5" s="886"/>
      <c r="O5" s="91"/>
      <c r="P5" s="889" t="s">
        <v>746</v>
      </c>
      <c r="Q5" s="890"/>
      <c r="R5" s="891"/>
      <c r="S5" s="1250" t="s">
        <v>24</v>
      </c>
      <c r="T5" s="1250"/>
      <c r="U5" s="892"/>
      <c r="V5" s="893"/>
      <c r="W5" s="894"/>
      <c r="X5" s="91"/>
      <c r="Y5" s="91"/>
      <c r="Z5" s="91"/>
      <c r="AA5" s="91"/>
      <c r="AB5" s="91"/>
      <c r="AC5" s="91"/>
      <c r="AD5" s="91"/>
      <c r="AE5" s="91"/>
      <c r="AF5" s="91"/>
      <c r="AG5" s="91"/>
      <c r="AH5" s="91"/>
      <c r="AI5" s="91"/>
      <c r="AJ5" s="91"/>
      <c r="AK5" s="91"/>
      <c r="AL5" s="91"/>
      <c r="AM5" s="895" t="str">
        <f>BR5</f>
        <v>建物全体・共用部</v>
      </c>
      <c r="AN5" s="896"/>
      <c r="AO5" s="896"/>
      <c r="AP5" s="896"/>
      <c r="AQ5" s="896"/>
      <c r="AR5" s="896"/>
      <c r="AS5" s="896"/>
      <c r="AT5" s="896"/>
      <c r="AU5" s="896"/>
      <c r="AV5" s="897"/>
      <c r="AW5" s="895" t="str">
        <f>CB5</f>
        <v>住居・宿泊部</v>
      </c>
      <c r="AX5" s="896"/>
      <c r="AY5" s="897"/>
      <c r="AZ5" s="91"/>
      <c r="BA5" s="883" t="s">
        <v>324</v>
      </c>
      <c r="BB5" s="887" t="s">
        <v>325</v>
      </c>
      <c r="BC5" s="887" t="s">
        <v>326</v>
      </c>
      <c r="BD5" s="898" t="s">
        <v>232</v>
      </c>
      <c r="BE5" s="898"/>
      <c r="BF5" s="898"/>
      <c r="BG5" s="898"/>
      <c r="BH5" s="898"/>
      <c r="BI5" s="899"/>
      <c r="BJ5" s="898"/>
      <c r="BK5" s="898"/>
      <c r="BL5" s="898"/>
      <c r="BM5" s="898"/>
      <c r="BN5" s="91"/>
      <c r="BO5" s="900"/>
      <c r="BP5" s="900"/>
      <c r="BQ5" s="901"/>
      <c r="BR5" s="898" t="s">
        <v>232</v>
      </c>
      <c r="BS5" s="898"/>
      <c r="BT5" s="898"/>
      <c r="BU5" s="898"/>
      <c r="BV5" s="898"/>
      <c r="BW5" s="899"/>
      <c r="BX5" s="898"/>
      <c r="BY5" s="898"/>
      <c r="BZ5" s="898"/>
      <c r="CA5" s="898"/>
      <c r="CB5" s="898" t="s">
        <v>234</v>
      </c>
      <c r="CC5" s="898"/>
      <c r="CD5" s="898"/>
      <c r="CE5" s="675"/>
      <c r="CF5" s="524"/>
      <c r="CG5" s="522"/>
      <c r="CH5" s="525"/>
      <c r="CI5" s="791" t="s">
        <v>232</v>
      </c>
      <c r="CJ5" s="791"/>
      <c r="CK5" s="791"/>
      <c r="CL5" s="791"/>
      <c r="CM5" s="791"/>
      <c r="CN5" s="792"/>
      <c r="CO5" s="791"/>
      <c r="CP5" s="791"/>
      <c r="CQ5" s="791"/>
      <c r="CR5" s="791"/>
      <c r="CS5" s="791" t="s">
        <v>234</v>
      </c>
      <c r="CT5" s="791"/>
      <c r="CU5" s="791"/>
      <c r="CV5" s="675"/>
      <c r="CW5" s="524"/>
      <c r="CX5" s="522"/>
      <c r="CY5" s="525"/>
      <c r="CZ5" s="791" t="s">
        <v>232</v>
      </c>
      <c r="DA5" s="791"/>
      <c r="DB5" s="791"/>
      <c r="DC5" s="791"/>
      <c r="DD5" s="791"/>
      <c r="DE5" s="792"/>
      <c r="DF5" s="791"/>
      <c r="DG5" s="791"/>
      <c r="DH5" s="791"/>
      <c r="DI5" s="791"/>
      <c r="DJ5" s="791" t="s">
        <v>234</v>
      </c>
      <c r="DK5" s="791"/>
      <c r="DL5" s="791"/>
      <c r="DM5" s="675"/>
      <c r="DN5" s="524"/>
      <c r="DO5" s="522"/>
      <c r="DP5" s="525"/>
      <c r="DQ5" s="791" t="s">
        <v>232</v>
      </c>
      <c r="DR5" s="791"/>
      <c r="DS5" s="791"/>
      <c r="DT5" s="791"/>
      <c r="DU5" s="791"/>
      <c r="DV5" s="792"/>
      <c r="DW5" s="791"/>
      <c r="DX5" s="791"/>
      <c r="DY5" s="791"/>
      <c r="DZ5" s="791"/>
      <c r="EA5" s="791" t="s">
        <v>234</v>
      </c>
      <c r="EB5" s="791"/>
      <c r="EC5" s="791"/>
      <c r="ED5" s="645"/>
      <c r="EE5" s="675"/>
      <c r="EF5" s="524"/>
      <c r="EG5" s="522"/>
      <c r="EH5" s="525"/>
      <c r="EI5" s="791" t="s">
        <v>232</v>
      </c>
      <c r="EJ5" s="791"/>
      <c r="EK5" s="791"/>
      <c r="EL5" s="791"/>
      <c r="EM5" s="791"/>
      <c r="EN5" s="792"/>
      <c r="EO5" s="791"/>
      <c r="EP5" s="791"/>
      <c r="EQ5" s="791"/>
      <c r="ER5" s="791"/>
      <c r="ES5" s="791" t="s">
        <v>234</v>
      </c>
      <c r="ET5" s="791"/>
      <c r="EU5" s="791"/>
      <c r="EV5" s="675"/>
      <c r="EW5" s="524"/>
      <c r="EX5" s="522"/>
      <c r="EY5" s="525"/>
      <c r="EZ5" s="791" t="s">
        <v>232</v>
      </c>
      <c r="FA5" s="791"/>
      <c r="FB5" s="791"/>
      <c r="FC5" s="791"/>
      <c r="FD5" s="791"/>
      <c r="FE5" s="792"/>
      <c r="FF5" s="791"/>
      <c r="FG5" s="791"/>
      <c r="FH5" s="791"/>
      <c r="FI5" s="791"/>
      <c r="FJ5" s="791" t="s">
        <v>234</v>
      </c>
      <c r="FK5" s="791"/>
      <c r="FL5" s="791"/>
    </row>
    <row r="6" spans="1:168" ht="22.5">
      <c r="A6" s="91"/>
      <c r="B6" s="902"/>
      <c r="C6" s="903"/>
      <c r="D6" s="904" t="s">
        <v>235</v>
      </c>
      <c r="E6" s="904" t="s">
        <v>236</v>
      </c>
      <c r="F6" s="91"/>
      <c r="G6" s="904" t="s">
        <v>235</v>
      </c>
      <c r="H6" s="904" t="s">
        <v>236</v>
      </c>
      <c r="I6" s="904" t="s">
        <v>235</v>
      </c>
      <c r="J6" s="904" t="s">
        <v>236</v>
      </c>
      <c r="K6" s="904" t="s">
        <v>235</v>
      </c>
      <c r="L6" s="904" t="s">
        <v>236</v>
      </c>
      <c r="M6" s="904" t="s">
        <v>235</v>
      </c>
      <c r="N6" s="904" t="s">
        <v>236</v>
      </c>
      <c r="O6" s="91"/>
      <c r="P6" s="905"/>
      <c r="Q6" s="906"/>
      <c r="R6" s="907"/>
      <c r="S6" s="908"/>
      <c r="T6" s="908"/>
      <c r="U6" s="892"/>
      <c r="V6" s="909" t="s">
        <v>747</v>
      </c>
      <c r="W6" s="910" t="s">
        <v>748</v>
      </c>
      <c r="X6" s="91"/>
      <c r="Y6" s="911" t="str">
        <f>AM6</f>
        <v>事務所</v>
      </c>
      <c r="Z6" s="911" t="str">
        <f t="shared" ref="Z6:AK6" si="0">AN6</f>
        <v>学校</v>
      </c>
      <c r="AA6" s="911" t="str">
        <f t="shared" si="0"/>
        <v>物販店</v>
      </c>
      <c r="AB6" s="911" t="str">
        <f t="shared" si="0"/>
        <v>飲食店</v>
      </c>
      <c r="AC6" s="911" t="str">
        <f t="shared" si="0"/>
        <v>集会所</v>
      </c>
      <c r="AD6" s="911" t="str">
        <f t="shared" si="0"/>
        <v>工場</v>
      </c>
      <c r="AE6" s="911" t="str">
        <f t="shared" si="0"/>
        <v>小中高</v>
      </c>
      <c r="AF6" s="911" t="str">
        <f t="shared" si="0"/>
        <v>病院</v>
      </c>
      <c r="AG6" s="911" t="str">
        <f t="shared" si="0"/>
        <v>ホテル</v>
      </c>
      <c r="AH6" s="911" t="str">
        <f t="shared" si="0"/>
        <v>集合住宅</v>
      </c>
      <c r="AI6" s="911" t="str">
        <f t="shared" si="0"/>
        <v>病院o</v>
      </c>
      <c r="AJ6" s="911" t="str">
        <f t="shared" si="0"/>
        <v>ホテルo</v>
      </c>
      <c r="AK6" s="911" t="str">
        <f t="shared" si="0"/>
        <v>集合住宅o</v>
      </c>
      <c r="AL6" s="91"/>
      <c r="AM6" s="912" t="str">
        <f>BR6</f>
        <v>事務所</v>
      </c>
      <c r="AN6" s="913" t="str">
        <f t="shared" ref="AN6:AV6" si="1">BS6</f>
        <v>学校</v>
      </c>
      <c r="AO6" s="913" t="str">
        <f t="shared" si="1"/>
        <v>物販店</v>
      </c>
      <c r="AP6" s="913" t="str">
        <f t="shared" si="1"/>
        <v>飲食店</v>
      </c>
      <c r="AQ6" s="913" t="str">
        <f t="shared" si="1"/>
        <v>集会所</v>
      </c>
      <c r="AR6" s="913" t="str">
        <f t="shared" si="1"/>
        <v>工場</v>
      </c>
      <c r="AS6" s="913" t="str">
        <f t="shared" si="1"/>
        <v>小中高</v>
      </c>
      <c r="AT6" s="913" t="str">
        <f t="shared" si="1"/>
        <v>病院</v>
      </c>
      <c r="AU6" s="913" t="str">
        <f t="shared" si="1"/>
        <v>ホテル</v>
      </c>
      <c r="AV6" s="913" t="str">
        <f t="shared" si="1"/>
        <v>集合住宅</v>
      </c>
      <c r="AW6" s="912" t="str">
        <f>CB6</f>
        <v>病院o</v>
      </c>
      <c r="AX6" s="913" t="str">
        <f>CC6</f>
        <v>ホテルo</v>
      </c>
      <c r="AY6" s="914" t="str">
        <f>CD6</f>
        <v>集合住宅o</v>
      </c>
      <c r="AZ6" s="91"/>
      <c r="BA6" s="904" t="s">
        <v>235</v>
      </c>
      <c r="BB6" s="904" t="s">
        <v>235</v>
      </c>
      <c r="BC6" s="904"/>
      <c r="BD6" s="915" t="s">
        <v>99</v>
      </c>
      <c r="BE6" s="915" t="s">
        <v>101</v>
      </c>
      <c r="BF6" s="915" t="s">
        <v>103</v>
      </c>
      <c r="BG6" s="915" t="s">
        <v>105</v>
      </c>
      <c r="BH6" s="916" t="s">
        <v>536</v>
      </c>
      <c r="BI6" s="915" t="s">
        <v>115</v>
      </c>
      <c r="BJ6" s="917" t="s">
        <v>233</v>
      </c>
      <c r="BK6" s="915" t="s">
        <v>109</v>
      </c>
      <c r="BL6" s="915" t="s">
        <v>939</v>
      </c>
      <c r="BM6" s="915" t="s">
        <v>113</v>
      </c>
      <c r="BN6" s="91"/>
      <c r="BO6" s="901"/>
      <c r="BP6" s="901" t="s">
        <v>608</v>
      </c>
      <c r="BQ6" s="901" t="s">
        <v>237</v>
      </c>
      <c r="BR6" s="915" t="s">
        <v>99</v>
      </c>
      <c r="BS6" s="915" t="s">
        <v>101</v>
      </c>
      <c r="BT6" s="915" t="s">
        <v>103</v>
      </c>
      <c r="BU6" s="915" t="s">
        <v>105</v>
      </c>
      <c r="BV6" s="916" t="s">
        <v>536</v>
      </c>
      <c r="BW6" s="915" t="s">
        <v>115</v>
      </c>
      <c r="BX6" s="917" t="s">
        <v>233</v>
      </c>
      <c r="BY6" s="915" t="s">
        <v>109</v>
      </c>
      <c r="BZ6" s="915" t="s">
        <v>939</v>
      </c>
      <c r="CA6" s="915" t="s">
        <v>113</v>
      </c>
      <c r="CB6" s="918" t="s">
        <v>940</v>
      </c>
      <c r="CC6" s="915" t="s">
        <v>941</v>
      </c>
      <c r="CD6" s="915" t="s">
        <v>942</v>
      </c>
      <c r="CE6" s="675"/>
      <c r="CF6" s="526"/>
      <c r="CG6" s="523" t="s">
        <v>608</v>
      </c>
      <c r="CH6" s="525" t="s">
        <v>237</v>
      </c>
      <c r="CI6" s="793" t="s">
        <v>99</v>
      </c>
      <c r="CJ6" s="793" t="s">
        <v>101</v>
      </c>
      <c r="CK6" s="793" t="s">
        <v>103</v>
      </c>
      <c r="CL6" s="793" t="s">
        <v>105</v>
      </c>
      <c r="CM6" s="794" t="s">
        <v>536</v>
      </c>
      <c r="CN6" s="793" t="s">
        <v>115</v>
      </c>
      <c r="CO6" s="795" t="s">
        <v>233</v>
      </c>
      <c r="CP6" s="793" t="s">
        <v>109</v>
      </c>
      <c r="CQ6" s="793" t="s">
        <v>943</v>
      </c>
      <c r="CR6" s="793" t="s">
        <v>113</v>
      </c>
      <c r="CS6" s="796" t="s">
        <v>600</v>
      </c>
      <c r="CT6" s="793" t="s">
        <v>941</v>
      </c>
      <c r="CU6" s="793" t="s">
        <v>942</v>
      </c>
      <c r="CV6" s="675"/>
      <c r="CW6" s="526"/>
      <c r="CX6" s="523" t="s">
        <v>608</v>
      </c>
      <c r="CY6" s="525" t="s">
        <v>237</v>
      </c>
      <c r="CZ6" s="793" t="s">
        <v>99</v>
      </c>
      <c r="DA6" s="793" t="s">
        <v>101</v>
      </c>
      <c r="DB6" s="793" t="s">
        <v>103</v>
      </c>
      <c r="DC6" s="793" t="s">
        <v>105</v>
      </c>
      <c r="DD6" s="794" t="s">
        <v>536</v>
      </c>
      <c r="DE6" s="793" t="s">
        <v>115</v>
      </c>
      <c r="DF6" s="795" t="s">
        <v>233</v>
      </c>
      <c r="DG6" s="793" t="s">
        <v>109</v>
      </c>
      <c r="DH6" s="793" t="s">
        <v>111</v>
      </c>
      <c r="DI6" s="793" t="s">
        <v>113</v>
      </c>
      <c r="DJ6" s="796" t="s">
        <v>600</v>
      </c>
      <c r="DK6" s="793" t="s">
        <v>56</v>
      </c>
      <c r="DL6" s="793" t="s">
        <v>57</v>
      </c>
      <c r="DM6" s="675"/>
      <c r="DN6" s="526"/>
      <c r="DO6" s="523" t="s">
        <v>608</v>
      </c>
      <c r="DP6" s="525" t="s">
        <v>237</v>
      </c>
      <c r="DQ6" s="793" t="s">
        <v>99</v>
      </c>
      <c r="DR6" s="793" t="s">
        <v>101</v>
      </c>
      <c r="DS6" s="793" t="s">
        <v>103</v>
      </c>
      <c r="DT6" s="793" t="s">
        <v>105</v>
      </c>
      <c r="DU6" s="794" t="s">
        <v>536</v>
      </c>
      <c r="DV6" s="793" t="s">
        <v>115</v>
      </c>
      <c r="DW6" s="795" t="s">
        <v>233</v>
      </c>
      <c r="DX6" s="793" t="s">
        <v>109</v>
      </c>
      <c r="DY6" s="793" t="s">
        <v>939</v>
      </c>
      <c r="DZ6" s="793" t="s">
        <v>113</v>
      </c>
      <c r="EA6" s="796" t="s">
        <v>600</v>
      </c>
      <c r="EB6" s="793" t="s">
        <v>941</v>
      </c>
      <c r="EC6" s="793" t="s">
        <v>57</v>
      </c>
      <c r="ED6" s="646"/>
      <c r="EE6" s="675"/>
      <c r="EF6" s="526"/>
      <c r="EG6" s="523" t="s">
        <v>608</v>
      </c>
      <c r="EH6" s="525" t="s">
        <v>237</v>
      </c>
      <c r="EI6" s="793" t="s">
        <v>99</v>
      </c>
      <c r="EJ6" s="793" t="s">
        <v>101</v>
      </c>
      <c r="EK6" s="793" t="s">
        <v>103</v>
      </c>
      <c r="EL6" s="793" t="s">
        <v>105</v>
      </c>
      <c r="EM6" s="794" t="s">
        <v>536</v>
      </c>
      <c r="EN6" s="793" t="s">
        <v>115</v>
      </c>
      <c r="EO6" s="795" t="s">
        <v>233</v>
      </c>
      <c r="EP6" s="793" t="s">
        <v>109</v>
      </c>
      <c r="EQ6" s="793" t="s">
        <v>939</v>
      </c>
      <c r="ER6" s="793" t="s">
        <v>113</v>
      </c>
      <c r="ES6" s="796" t="s">
        <v>940</v>
      </c>
      <c r="ET6" s="793" t="s">
        <v>941</v>
      </c>
      <c r="EU6" s="793" t="s">
        <v>942</v>
      </c>
      <c r="EV6" s="675"/>
      <c r="EW6" s="526"/>
      <c r="EX6" s="523" t="s">
        <v>608</v>
      </c>
      <c r="EY6" s="525" t="s">
        <v>237</v>
      </c>
      <c r="EZ6" s="793" t="s">
        <v>99</v>
      </c>
      <c r="FA6" s="793" t="s">
        <v>101</v>
      </c>
      <c r="FB6" s="793" t="s">
        <v>103</v>
      </c>
      <c r="FC6" s="793" t="s">
        <v>105</v>
      </c>
      <c r="FD6" s="794" t="s">
        <v>536</v>
      </c>
      <c r="FE6" s="793" t="s">
        <v>115</v>
      </c>
      <c r="FF6" s="795" t="s">
        <v>233</v>
      </c>
      <c r="FG6" s="793" t="s">
        <v>109</v>
      </c>
      <c r="FH6" s="793" t="s">
        <v>111</v>
      </c>
      <c r="FI6" s="793" t="s">
        <v>113</v>
      </c>
      <c r="FJ6" s="796" t="s">
        <v>600</v>
      </c>
      <c r="FK6" s="793" t="s">
        <v>56</v>
      </c>
      <c r="FL6" s="793" t="s">
        <v>57</v>
      </c>
    </row>
    <row r="7" spans="1:168" ht="14.25" thickBot="1">
      <c r="A7" s="91"/>
      <c r="B7" s="919"/>
      <c r="C7" s="920" t="s">
        <v>58</v>
      </c>
      <c r="D7" s="921">
        <f>1-E7</f>
        <v>1</v>
      </c>
      <c r="E7" s="922">
        <f>(CB8*BY7)+(CC8*BZ7)+(CD8*CA7)</f>
        <v>0</v>
      </c>
      <c r="F7" s="91"/>
      <c r="G7" s="922"/>
      <c r="H7" s="922"/>
      <c r="I7" s="922"/>
      <c r="J7" s="922"/>
      <c r="K7" s="922"/>
      <c r="L7" s="922"/>
      <c r="M7" s="922"/>
      <c r="N7" s="922"/>
      <c r="O7" s="91"/>
      <c r="P7" s="923" t="s">
        <v>514</v>
      </c>
      <c r="Q7" s="924"/>
      <c r="R7" s="925"/>
      <c r="S7" s="926"/>
      <c r="T7" s="926"/>
      <c r="U7" s="892"/>
      <c r="V7" s="927" t="s">
        <v>601</v>
      </c>
      <c r="W7" s="928" t="s">
        <v>601</v>
      </c>
      <c r="X7" s="91"/>
      <c r="Y7" s="929"/>
      <c r="Z7" s="929"/>
      <c r="AA7" s="929"/>
      <c r="AB7" s="929"/>
      <c r="AC7" s="929"/>
      <c r="AD7" s="929"/>
      <c r="AE7" s="929"/>
      <c r="AF7" s="929"/>
      <c r="AG7" s="929"/>
      <c r="AH7" s="929"/>
      <c r="AI7" s="929"/>
      <c r="AJ7" s="929"/>
      <c r="AK7" s="929"/>
      <c r="AL7" s="91"/>
      <c r="AM7" s="930">
        <f t="shared" ref="AM7:AY7" si="2">BR7*BR8</f>
        <v>1</v>
      </c>
      <c r="AN7" s="931">
        <f t="shared" si="2"/>
        <v>0</v>
      </c>
      <c r="AO7" s="931">
        <f t="shared" si="2"/>
        <v>0</v>
      </c>
      <c r="AP7" s="931">
        <f t="shared" si="2"/>
        <v>0</v>
      </c>
      <c r="AQ7" s="931">
        <f t="shared" si="2"/>
        <v>0</v>
      </c>
      <c r="AR7" s="931">
        <f t="shared" si="2"/>
        <v>0</v>
      </c>
      <c r="AS7" s="931">
        <f t="shared" si="2"/>
        <v>0</v>
      </c>
      <c r="AT7" s="931">
        <f t="shared" si="2"/>
        <v>0</v>
      </c>
      <c r="AU7" s="931">
        <f t="shared" si="2"/>
        <v>0</v>
      </c>
      <c r="AV7" s="932">
        <f t="shared" si="2"/>
        <v>0</v>
      </c>
      <c r="AW7" s="930">
        <f t="shared" si="2"/>
        <v>0</v>
      </c>
      <c r="AX7" s="931">
        <f t="shared" si="2"/>
        <v>0</v>
      </c>
      <c r="AY7" s="932">
        <f t="shared" si="2"/>
        <v>0</v>
      </c>
      <c r="AZ7" s="91"/>
      <c r="BA7" s="921"/>
      <c r="BB7" s="922"/>
      <c r="BC7" s="922"/>
      <c r="BD7" s="933">
        <f t="shared" ref="BD7:BM7" si="3">BR7</f>
        <v>1</v>
      </c>
      <c r="BE7" s="933">
        <f t="shared" si="3"/>
        <v>0</v>
      </c>
      <c r="BF7" s="933">
        <f t="shared" si="3"/>
        <v>0</v>
      </c>
      <c r="BG7" s="933">
        <f t="shared" si="3"/>
        <v>0</v>
      </c>
      <c r="BH7" s="933">
        <f t="shared" si="3"/>
        <v>0</v>
      </c>
      <c r="BI7" s="933">
        <f t="shared" si="3"/>
        <v>0</v>
      </c>
      <c r="BJ7" s="933">
        <f t="shared" si="3"/>
        <v>0</v>
      </c>
      <c r="BK7" s="933">
        <f t="shared" si="3"/>
        <v>0</v>
      </c>
      <c r="BL7" s="933">
        <f t="shared" si="3"/>
        <v>0</v>
      </c>
      <c r="BM7" s="933">
        <f t="shared" si="3"/>
        <v>0</v>
      </c>
      <c r="BN7" s="91"/>
      <c r="BO7" s="900"/>
      <c r="BP7" s="900" t="s">
        <v>238</v>
      </c>
      <c r="BQ7" s="901" t="s">
        <v>239</v>
      </c>
      <c r="BR7" s="933">
        <f>メイン!C47/メイン!$C$19</f>
        <v>1</v>
      </c>
      <c r="BS7" s="933">
        <f>(メイン!E49+メイン!E53)/メイン!$C$19</f>
        <v>0</v>
      </c>
      <c r="BT7" s="933">
        <f>メイン!C54/メイン!$C$19</f>
        <v>0</v>
      </c>
      <c r="BU7" s="933">
        <f>メイン!C56/メイン!$C$19</f>
        <v>0</v>
      </c>
      <c r="BV7" s="933">
        <f>メイン!C57/メイン!$C$19</f>
        <v>0</v>
      </c>
      <c r="BW7" s="933">
        <f>メイン!C60/メイン!$C$19</f>
        <v>0</v>
      </c>
      <c r="BX7" s="933">
        <f>(メイン!E50+メイン!E51+メイン!E52)/メイン!$C$19</f>
        <v>0</v>
      </c>
      <c r="BY7" s="933">
        <f>メイン!C61/メイン!$C$19</f>
        <v>0</v>
      </c>
      <c r="BZ7" s="933">
        <f>メイン!C62/メイン!$C$19</f>
        <v>0</v>
      </c>
      <c r="CA7" s="933">
        <f>メイン!C64/メイン!$C$19</f>
        <v>0</v>
      </c>
      <c r="CB7" s="933">
        <f>BY7</f>
        <v>0</v>
      </c>
      <c r="CC7" s="933">
        <f>BZ7</f>
        <v>0</v>
      </c>
      <c r="CD7" s="933">
        <f>CA7</f>
        <v>0</v>
      </c>
      <c r="CE7" s="675"/>
      <c r="CF7" s="524"/>
      <c r="CG7" s="522"/>
      <c r="CH7" s="525"/>
      <c r="CI7" s="527"/>
      <c r="CJ7" s="527"/>
      <c r="CK7" s="527"/>
      <c r="CL7" s="527"/>
      <c r="CM7" s="528"/>
      <c r="CN7" s="527"/>
      <c r="CO7" s="527"/>
      <c r="CP7" s="527"/>
      <c r="CQ7" s="527"/>
      <c r="CR7" s="527"/>
      <c r="CS7" s="527"/>
      <c r="CT7" s="527"/>
      <c r="CU7" s="527"/>
      <c r="CV7" s="675"/>
      <c r="CW7" s="524"/>
      <c r="CX7" s="522"/>
      <c r="CY7" s="525"/>
      <c r="CZ7" s="527"/>
      <c r="DA7" s="527"/>
      <c r="DB7" s="527"/>
      <c r="DC7" s="527"/>
      <c r="DD7" s="528"/>
      <c r="DE7" s="527"/>
      <c r="DF7" s="527"/>
      <c r="DG7" s="527"/>
      <c r="DH7" s="527"/>
      <c r="DI7" s="527"/>
      <c r="DJ7" s="527"/>
      <c r="DK7" s="527"/>
      <c r="DL7" s="527"/>
      <c r="DM7" s="675"/>
      <c r="DN7" s="524"/>
      <c r="DO7" s="522"/>
      <c r="DP7" s="525"/>
      <c r="DQ7" s="527"/>
      <c r="DR7" s="527"/>
      <c r="DS7" s="527"/>
      <c r="DT7" s="527"/>
      <c r="DU7" s="528"/>
      <c r="DV7" s="527"/>
      <c r="DW7" s="527"/>
      <c r="DX7" s="527"/>
      <c r="DY7" s="527"/>
      <c r="DZ7" s="527"/>
      <c r="EA7" s="527"/>
      <c r="EB7" s="527"/>
      <c r="EC7" s="527"/>
      <c r="ED7" s="647"/>
      <c r="EE7" s="675"/>
      <c r="EF7" s="524"/>
      <c r="EG7" s="522"/>
      <c r="EH7" s="525"/>
      <c r="EI7" s="527"/>
      <c r="EJ7" s="527"/>
      <c r="EK7" s="527"/>
      <c r="EL7" s="527"/>
      <c r="EM7" s="528"/>
      <c r="EN7" s="527"/>
      <c r="EO7" s="527"/>
      <c r="EP7" s="527"/>
      <c r="EQ7" s="527"/>
      <c r="ER7" s="527"/>
      <c r="ES7" s="527"/>
      <c r="ET7" s="527"/>
      <c r="EU7" s="527"/>
      <c r="EV7" s="675"/>
      <c r="EW7" s="524"/>
      <c r="EX7" s="522"/>
      <c r="EY7" s="525"/>
      <c r="EZ7" s="527"/>
      <c r="FA7" s="527"/>
      <c r="FB7" s="527"/>
      <c r="FC7" s="527"/>
      <c r="FD7" s="528"/>
      <c r="FE7" s="527"/>
      <c r="FF7" s="527"/>
      <c r="FG7" s="527"/>
      <c r="FH7" s="527"/>
      <c r="FI7" s="527"/>
      <c r="FJ7" s="527"/>
      <c r="FK7" s="527"/>
      <c r="FL7" s="527"/>
    </row>
    <row r="8" spans="1:168" ht="15" thickBot="1">
      <c r="A8" s="91"/>
      <c r="B8" s="934" t="s">
        <v>59</v>
      </c>
      <c r="C8" s="935" t="s">
        <v>248</v>
      </c>
      <c r="D8" s="936"/>
      <c r="E8" s="937"/>
      <c r="F8" s="91"/>
      <c r="G8" s="937"/>
      <c r="H8" s="937"/>
      <c r="I8" s="937" t="e">
        <f>G9+G62+G112</f>
        <v>#REF!</v>
      </c>
      <c r="J8" s="937" t="e">
        <f>H9+H62+H112</f>
        <v>#REF!</v>
      </c>
      <c r="K8" s="937"/>
      <c r="L8" s="937"/>
      <c r="M8" s="937"/>
      <c r="N8" s="937"/>
      <c r="O8" s="91"/>
      <c r="P8" s="938" t="s">
        <v>515</v>
      </c>
      <c r="Q8" s="939"/>
      <c r="R8" s="940"/>
      <c r="S8" s="941"/>
      <c r="T8" s="941"/>
      <c r="U8" s="892"/>
      <c r="V8" s="942"/>
      <c r="W8" s="943"/>
      <c r="X8" s="91"/>
      <c r="Y8" s="929"/>
      <c r="Z8" s="929"/>
      <c r="AA8" s="929"/>
      <c r="AB8" s="929"/>
      <c r="AC8" s="929"/>
      <c r="AD8" s="929"/>
      <c r="AE8" s="929"/>
      <c r="AF8" s="929"/>
      <c r="AG8" s="929"/>
      <c r="AH8" s="929"/>
      <c r="AI8" s="929"/>
      <c r="AJ8" s="929"/>
      <c r="AK8" s="929"/>
      <c r="AL8" s="91"/>
      <c r="AM8" s="944"/>
      <c r="AN8" s="944"/>
      <c r="AO8" s="944"/>
      <c r="AP8" s="944"/>
      <c r="AQ8" s="944"/>
      <c r="AR8" s="944"/>
      <c r="AS8" s="944"/>
      <c r="AT8" s="944"/>
      <c r="AU8" s="944"/>
      <c r="AV8" s="944"/>
      <c r="AW8" s="944"/>
      <c r="AX8" s="944"/>
      <c r="AY8" s="944"/>
      <c r="AZ8" s="91"/>
      <c r="BA8" s="945"/>
      <c r="BB8" s="946"/>
      <c r="BC8" s="946" t="e">
        <f>BB9+BB62+BB112</f>
        <v>#REF!</v>
      </c>
      <c r="BD8" s="947"/>
      <c r="BE8" s="947"/>
      <c r="BF8" s="947"/>
      <c r="BG8" s="947"/>
      <c r="BH8" s="948"/>
      <c r="BI8" s="947"/>
      <c r="BJ8" s="947"/>
      <c r="BK8" s="947">
        <f t="shared" ref="BK8" si="4">BY8</f>
        <v>1</v>
      </c>
      <c r="BL8" s="947">
        <f t="shared" ref="BL8" si="5">BZ8</f>
        <v>1</v>
      </c>
      <c r="BM8" s="947">
        <f t="shared" ref="BM8" si="6">CA8</f>
        <v>1</v>
      </c>
      <c r="BN8" s="91"/>
      <c r="BO8" s="934"/>
      <c r="BP8" s="934" t="s">
        <v>60</v>
      </c>
      <c r="BQ8" s="901" t="s">
        <v>249</v>
      </c>
      <c r="BR8" s="933">
        <v>1</v>
      </c>
      <c r="BS8" s="933">
        <v>1</v>
      </c>
      <c r="BT8" s="933">
        <v>1</v>
      </c>
      <c r="BU8" s="933">
        <v>1</v>
      </c>
      <c r="BV8" s="933">
        <v>1</v>
      </c>
      <c r="BW8" s="933">
        <v>1</v>
      </c>
      <c r="BX8" s="933">
        <v>1</v>
      </c>
      <c r="BY8" s="933">
        <f>1-メイン!F68</f>
        <v>1</v>
      </c>
      <c r="BZ8" s="933">
        <f>1-メイン!F69</f>
        <v>1</v>
      </c>
      <c r="CA8" s="933">
        <f>1-メイン!F70</f>
        <v>1</v>
      </c>
      <c r="CB8" s="949">
        <f>メイン!F68</f>
        <v>0</v>
      </c>
      <c r="CC8" s="950">
        <f>メイン!F69</f>
        <v>0</v>
      </c>
      <c r="CD8" s="933">
        <f>メイン!F70</f>
        <v>0</v>
      </c>
      <c r="CF8" s="531" t="s">
        <v>61</v>
      </c>
      <c r="CG8" s="529"/>
      <c r="CH8" s="532" t="s">
        <v>62</v>
      </c>
      <c r="CI8" s="533"/>
      <c r="CJ8" s="533"/>
      <c r="CK8" s="533"/>
      <c r="CL8" s="533"/>
      <c r="CM8" s="534"/>
      <c r="CN8" s="533"/>
      <c r="CO8" s="533"/>
      <c r="CP8" s="533"/>
      <c r="CQ8" s="533"/>
      <c r="CR8" s="533"/>
      <c r="CS8" s="535"/>
      <c r="CT8" s="536"/>
      <c r="CU8" s="536"/>
      <c r="CW8" s="531" t="s">
        <v>61</v>
      </c>
      <c r="CX8" s="529"/>
      <c r="CY8" s="532" t="s">
        <v>62</v>
      </c>
      <c r="CZ8" s="533"/>
      <c r="DA8" s="533"/>
      <c r="DB8" s="533"/>
      <c r="DC8" s="533"/>
      <c r="DD8" s="534"/>
      <c r="DE8" s="533"/>
      <c r="DF8" s="533"/>
      <c r="DG8" s="533"/>
      <c r="DH8" s="533"/>
      <c r="DI8" s="533"/>
      <c r="DJ8" s="535"/>
      <c r="DK8" s="536"/>
      <c r="DL8" s="536"/>
      <c r="DN8" s="531" t="s">
        <v>61</v>
      </c>
      <c r="DO8" s="529"/>
      <c r="DP8" s="532" t="s">
        <v>62</v>
      </c>
      <c r="DQ8" s="533"/>
      <c r="DR8" s="533"/>
      <c r="DS8" s="533"/>
      <c r="DT8" s="533"/>
      <c r="DU8" s="534"/>
      <c r="DV8" s="533"/>
      <c r="DW8" s="533"/>
      <c r="DX8" s="533"/>
      <c r="DY8" s="533"/>
      <c r="DZ8" s="533"/>
      <c r="EA8" s="535"/>
      <c r="EB8" s="536"/>
      <c r="EC8" s="536"/>
      <c r="ED8" s="648"/>
      <c r="EF8" s="531" t="s">
        <v>59</v>
      </c>
      <c r="EG8" s="529"/>
      <c r="EH8" s="532" t="s">
        <v>62</v>
      </c>
      <c r="EI8" s="533"/>
      <c r="EJ8" s="533"/>
      <c r="EK8" s="533"/>
      <c r="EL8" s="533"/>
      <c r="EM8" s="534"/>
      <c r="EN8" s="533"/>
      <c r="EO8" s="533"/>
      <c r="EP8" s="533"/>
      <c r="EQ8" s="533"/>
      <c r="ER8" s="533"/>
      <c r="ES8" s="535"/>
      <c r="ET8" s="536"/>
      <c r="EU8" s="536"/>
      <c r="EW8" s="531" t="s">
        <v>59</v>
      </c>
      <c r="EX8" s="529"/>
      <c r="EY8" s="532" t="s">
        <v>62</v>
      </c>
      <c r="EZ8" s="533">
        <f>DQ8</f>
        <v>0</v>
      </c>
      <c r="FA8" s="533"/>
      <c r="FB8" s="533"/>
      <c r="FC8" s="533"/>
      <c r="FD8" s="534"/>
      <c r="FE8" s="533"/>
      <c r="FF8" s="533"/>
      <c r="FG8" s="533"/>
      <c r="FH8" s="533"/>
      <c r="FI8" s="533"/>
      <c r="FJ8" s="535"/>
      <c r="FK8" s="536"/>
      <c r="FL8" s="536"/>
    </row>
    <row r="9" spans="1:168" ht="14.25" thickBot="1">
      <c r="A9" s="91"/>
      <c r="B9" s="951" t="str">
        <f t="shared" ref="B9:B42" si="7">BO9</f>
        <v>Q1</v>
      </c>
      <c r="C9" s="952" t="str">
        <f t="shared" ref="C9:C72" si="8">BQ9</f>
        <v>室内環境</v>
      </c>
      <c r="D9" s="953" t="e">
        <f>IF(I$8=0,0,G9/I$8)</f>
        <v>#REF!</v>
      </c>
      <c r="E9" s="954" t="e">
        <f>IF(J$8=0,0,H9/J$8)</f>
        <v>#REF!</v>
      </c>
      <c r="F9" s="91"/>
      <c r="G9" s="954" t="e">
        <f t="shared" ref="G9:G41" si="9">K9*M9</f>
        <v>#REF!</v>
      </c>
      <c r="H9" s="954" t="e">
        <f t="shared" ref="H9:H41" si="10">L9*N9</f>
        <v>#REF!</v>
      </c>
      <c r="I9" s="954" t="e">
        <f>G10+G20+G35+G48</f>
        <v>#REF!</v>
      </c>
      <c r="J9" s="954" t="e">
        <f>H10+H20+H35+H48</f>
        <v>#REF!</v>
      </c>
      <c r="K9" s="954" t="e">
        <f>IF(#REF!=0,0,1)</f>
        <v>#REF!</v>
      </c>
      <c r="L9" s="954" t="e">
        <f>IF(#REF!=0,0,1)</f>
        <v>#REF!</v>
      </c>
      <c r="M9" s="954">
        <f t="shared" ref="M9:M40" si="11">SUMPRODUCT($BR$7:$CA$7,BR9:CA9)</f>
        <v>0.4</v>
      </c>
      <c r="N9" s="954">
        <f t="shared" ref="N9:N41" si="12">(CB$7*CB9)+(CC$7*CC9)+(CD$7*CD9)</f>
        <v>0</v>
      </c>
      <c r="O9" s="91"/>
      <c r="P9" s="955" t="s">
        <v>516</v>
      </c>
      <c r="Q9" s="956" t="s">
        <v>602</v>
      </c>
      <c r="R9" s="956"/>
      <c r="S9" s="956"/>
      <c r="T9" s="957"/>
      <c r="U9" s="892"/>
      <c r="V9" s="958"/>
      <c r="W9" s="959"/>
      <c r="X9" s="91"/>
      <c r="Y9" s="929"/>
      <c r="Z9" s="929"/>
      <c r="AA9" s="929"/>
      <c r="AB9" s="929"/>
      <c r="AC9" s="929"/>
      <c r="AD9" s="929"/>
      <c r="AE9" s="929"/>
      <c r="AF9" s="929"/>
      <c r="AG9" s="929"/>
      <c r="AH9" s="929"/>
      <c r="AI9" s="929"/>
      <c r="AJ9" s="929"/>
      <c r="AK9" s="929"/>
      <c r="AL9" s="91"/>
      <c r="AM9" s="960" t="str">
        <f>AM$6</f>
        <v>事務所</v>
      </c>
      <c r="AN9" s="960" t="str">
        <f t="shared" ref="AN9:AY9" si="13">AN$6</f>
        <v>学校</v>
      </c>
      <c r="AO9" s="960" t="str">
        <f t="shared" si="13"/>
        <v>物販店</v>
      </c>
      <c r="AP9" s="960" t="str">
        <f t="shared" si="13"/>
        <v>飲食店</v>
      </c>
      <c r="AQ9" s="960" t="str">
        <f t="shared" si="13"/>
        <v>集会所</v>
      </c>
      <c r="AR9" s="960" t="str">
        <f t="shared" si="13"/>
        <v>工場</v>
      </c>
      <c r="AS9" s="960" t="str">
        <f t="shared" si="13"/>
        <v>小中高</v>
      </c>
      <c r="AT9" s="960" t="str">
        <f t="shared" si="13"/>
        <v>病院</v>
      </c>
      <c r="AU9" s="960" t="str">
        <f t="shared" si="13"/>
        <v>ホテル</v>
      </c>
      <c r="AV9" s="960" t="str">
        <f t="shared" si="13"/>
        <v>集合住宅</v>
      </c>
      <c r="AW9" s="960" t="str">
        <f t="shared" si="13"/>
        <v>病院o</v>
      </c>
      <c r="AX9" s="960" t="str">
        <f t="shared" si="13"/>
        <v>ホテルo</v>
      </c>
      <c r="AY9" s="960" t="str">
        <f t="shared" si="13"/>
        <v>集合住宅o</v>
      </c>
      <c r="AZ9" s="91"/>
      <c r="BA9" s="961" t="e">
        <f>BB9/$BC$8</f>
        <v>#REF!</v>
      </c>
      <c r="BB9" s="961" t="e">
        <f t="shared" ref="BB9:BB40" si="14">SUMPRODUCT($BD$7:$BM$7,BD9:BM9)</f>
        <v>#REF!</v>
      </c>
      <c r="BC9" s="961" t="e">
        <f>BB10+BB20+BB35+BB48</f>
        <v>#REF!</v>
      </c>
      <c r="BD9" s="962" t="e">
        <f>BR9*#REF!</f>
        <v>#REF!</v>
      </c>
      <c r="BE9" s="962" t="e">
        <f>BS9*#REF!</f>
        <v>#REF!</v>
      </c>
      <c r="BF9" s="962" t="e">
        <f>BT9*#REF!</f>
        <v>#REF!</v>
      </c>
      <c r="BG9" s="962" t="e">
        <f>BU9*#REF!</f>
        <v>#REF!</v>
      </c>
      <c r="BH9" s="962" t="e">
        <f>BV9*#REF!</f>
        <v>#REF!</v>
      </c>
      <c r="BI9" s="962" t="e">
        <f>BW9*#REF!</f>
        <v>#REF!</v>
      </c>
      <c r="BJ9" s="962" t="e">
        <f>BX9*#REF!</f>
        <v>#REF!</v>
      </c>
      <c r="BK9" s="962" t="e">
        <f>BY9*#REF!</f>
        <v>#REF!</v>
      </c>
      <c r="BL9" s="962" t="e">
        <f>BZ9*#REF!</f>
        <v>#REF!</v>
      </c>
      <c r="BM9" s="962" t="e">
        <f>CA9*#REF!</f>
        <v>#REF!</v>
      </c>
      <c r="BN9" s="91"/>
      <c r="BO9" s="951" t="str">
        <f t="shared" ref="BO9:BO40" si="15">IF($BO$3=1,CW9,IF($BO$3=2,DN9,IF($BO$3=3,EF9,IF($BO$3=4,EW9,CF9))))</f>
        <v>Q1</v>
      </c>
      <c r="BP9" s="951" t="str">
        <f t="shared" ref="BP9:BP40" si="16">IF($BO$3=1,CX9,IF($BO$3=2,DO9,IF($BO$3=3,EG9,IF($BO$3=4,EX9,CG9))))</f>
        <v xml:space="preserve"> Q</v>
      </c>
      <c r="BQ9" s="952" t="str">
        <f t="shared" ref="BQ9:BQ40" si="17">IF($BO$3=1,CY9,IF($BO$3=2,DP9,IF($BO$3=3,EH9,IF($BO$3=4,EY9,CH9))))</f>
        <v>室内環境</v>
      </c>
      <c r="BR9" s="963">
        <f t="shared" ref="BR9:BR40" si="18">IF($BO$3=1,CZ9,IF($BO$3=2,DQ9,IF($BO$3=3,EI9,IF($BO$3=4,EZ9,CI9))))</f>
        <v>0.4</v>
      </c>
      <c r="BS9" s="963">
        <f t="shared" ref="BS9:BS40" si="19">IF($BO$3=1,DA9,IF($BO$3=2,DR9,IF($BO$3=3,EJ9,IF($BO$3=4,FA9,CJ9))))</f>
        <v>0.4</v>
      </c>
      <c r="BT9" s="963">
        <f t="shared" ref="BT9:BT40" si="20">IF($BO$3=1,DB9,IF($BO$3=2,DS9,IF($BO$3=3,EK9,IF($BO$3=4,FB9,CK9))))</f>
        <v>0.4</v>
      </c>
      <c r="BU9" s="963">
        <f t="shared" ref="BU9:BU40" si="21">IF($BO$3=1,DC9,IF($BO$3=2,DT9,IF($BO$3=3,EL9,IF($BO$3=4,FC9,CL9))))</f>
        <v>0.4</v>
      </c>
      <c r="BV9" s="963">
        <f t="shared" ref="BV9:BV40" si="22">IF($BO$3=1,DD9,IF($BO$3=2,DU9,IF($BO$3=3,EM9,IF($BO$3=4,FD9,CM9))))</f>
        <v>0.4</v>
      </c>
      <c r="BW9" s="963">
        <f t="shared" ref="BW9:BW40" si="23">IF($BO$3=1,DE9,IF($BO$3=2,DV9,IF($BO$3=3,EN9,IF($BO$3=4,FE9,CN9))))</f>
        <v>0.3</v>
      </c>
      <c r="BX9" s="963">
        <f t="shared" ref="BX9:BX40" si="24">IF($BO$3=1,DF9,IF($BO$3=2,DW9,IF($BO$3=3,EO9,IF($BO$3=4,FF9,CO9))))</f>
        <v>0.4</v>
      </c>
      <c r="BY9" s="963">
        <f t="shared" ref="BY9:BY40" si="25">IF($BO$3=1,DG9,IF($BO$3=2,DX9,IF($BO$3=3,EP9,IF($BO$3=4,FG9,CP9))))</f>
        <v>0.4</v>
      </c>
      <c r="BZ9" s="963">
        <f t="shared" ref="BZ9:BZ40" si="26">IF($BO$3=1,DH9,IF($BO$3=2,DY9,IF($BO$3=3,EQ9,IF($BO$3=4,FH9,CQ9))))</f>
        <v>0.4</v>
      </c>
      <c r="CA9" s="963">
        <f t="shared" ref="CA9:CA40" si="27">IF($BO$3=1,DI9,IF($BO$3=2,DZ9,IF($BO$3=3,ER9,IF($BO$3=4,FI9,CR9))))</f>
        <v>0.4</v>
      </c>
      <c r="CB9" s="963">
        <f t="shared" ref="CB9:CB40" si="28">IF($BO$3=1,DJ9,IF($BO$3=2,EA9,IF($BO$3=3,ES9,IF($BO$3=4,FJ9,CS9))))</f>
        <v>0</v>
      </c>
      <c r="CC9" s="963">
        <f t="shared" ref="CC9:CC40" si="29">IF($BO$3=1,DK9,IF($BO$3=2,EB9,IF($BO$3=3,ET9,IF($BO$3=4,FK9,CT9))))</f>
        <v>0</v>
      </c>
      <c r="CD9" s="963">
        <f t="shared" ref="CD9:CD40" si="30">IF($BO$3=1,DL9,IF($BO$3=2,EC9,IF($BO$3=3,EU9,IF($BO$3=4,FL9,CU9))))</f>
        <v>0</v>
      </c>
      <c r="CF9" s="537" t="s">
        <v>63</v>
      </c>
      <c r="CG9" s="540" t="s">
        <v>250</v>
      </c>
      <c r="CH9" s="538" t="s">
        <v>64</v>
      </c>
      <c r="CI9" s="539">
        <v>0.4</v>
      </c>
      <c r="CJ9" s="539">
        <v>0.4</v>
      </c>
      <c r="CK9" s="539">
        <v>0.4</v>
      </c>
      <c r="CL9" s="539">
        <v>0.4</v>
      </c>
      <c r="CM9" s="539">
        <v>0.4</v>
      </c>
      <c r="CN9" s="539">
        <v>0.3</v>
      </c>
      <c r="CO9" s="541">
        <v>0.4</v>
      </c>
      <c r="CP9" s="539">
        <v>0.4</v>
      </c>
      <c r="CQ9" s="539">
        <v>0.4</v>
      </c>
      <c r="CR9" s="539">
        <v>0.4</v>
      </c>
      <c r="CS9" s="542"/>
      <c r="CT9" s="541"/>
      <c r="CU9" s="541"/>
      <c r="CW9" s="537" t="s">
        <v>63</v>
      </c>
      <c r="CX9" s="540" t="s">
        <v>250</v>
      </c>
      <c r="CY9" s="538" t="s">
        <v>64</v>
      </c>
      <c r="CZ9" s="541">
        <v>0.4</v>
      </c>
      <c r="DA9" s="541">
        <v>0.4</v>
      </c>
      <c r="DB9" s="541">
        <v>0.4</v>
      </c>
      <c r="DC9" s="541">
        <v>0.4</v>
      </c>
      <c r="DD9" s="541">
        <v>0.4</v>
      </c>
      <c r="DE9" s="541">
        <v>0.3</v>
      </c>
      <c r="DF9" s="541">
        <v>0.4</v>
      </c>
      <c r="DG9" s="541">
        <v>0.4</v>
      </c>
      <c r="DH9" s="541">
        <v>0.4</v>
      </c>
      <c r="DI9" s="541">
        <v>0.4</v>
      </c>
      <c r="DJ9" s="542"/>
      <c r="DK9" s="541"/>
      <c r="DL9" s="541"/>
      <c r="DN9" s="537" t="s">
        <v>63</v>
      </c>
      <c r="DO9" s="540" t="s">
        <v>250</v>
      </c>
      <c r="DP9" s="538" t="s">
        <v>64</v>
      </c>
      <c r="DQ9" s="541">
        <v>0.4</v>
      </c>
      <c r="DR9" s="541">
        <v>0.4</v>
      </c>
      <c r="DS9" s="541">
        <v>0.4</v>
      </c>
      <c r="DT9" s="541">
        <v>0.4</v>
      </c>
      <c r="DU9" s="541">
        <v>0.4</v>
      </c>
      <c r="DV9" s="541">
        <v>0.3</v>
      </c>
      <c r="DW9" s="541">
        <v>0.4</v>
      </c>
      <c r="DX9" s="541">
        <v>0.4</v>
      </c>
      <c r="DY9" s="541">
        <v>0.4</v>
      </c>
      <c r="DZ9" s="541">
        <v>0.4</v>
      </c>
      <c r="EA9" s="542"/>
      <c r="EB9" s="541"/>
      <c r="EC9" s="541"/>
      <c r="ED9" s="649"/>
      <c r="EF9" s="537" t="s">
        <v>63</v>
      </c>
      <c r="EG9" s="540" t="s">
        <v>250</v>
      </c>
      <c r="EH9" s="538" t="s">
        <v>64</v>
      </c>
      <c r="EI9" s="676">
        <v>0.5</v>
      </c>
      <c r="EJ9" s="676">
        <v>0.5</v>
      </c>
      <c r="EK9" s="676">
        <v>0.5</v>
      </c>
      <c r="EL9" s="676">
        <v>0.5</v>
      </c>
      <c r="EM9" s="676">
        <v>0.5</v>
      </c>
      <c r="EN9" s="676">
        <v>0.35</v>
      </c>
      <c r="EO9" s="676">
        <v>0.5</v>
      </c>
      <c r="EP9" s="676">
        <v>0.5</v>
      </c>
      <c r="EQ9" s="676">
        <v>0.5</v>
      </c>
      <c r="ER9" s="676">
        <v>0.5</v>
      </c>
      <c r="ES9" s="687">
        <f t="shared" ref="ES9:EU10" si="31">EA9</f>
        <v>0</v>
      </c>
      <c r="ET9" s="686">
        <f t="shared" si="31"/>
        <v>0</v>
      </c>
      <c r="EU9" s="686">
        <f t="shared" si="31"/>
        <v>0</v>
      </c>
      <c r="EW9" s="537" t="s">
        <v>63</v>
      </c>
      <c r="EX9" s="540" t="s">
        <v>250</v>
      </c>
      <c r="EY9" s="538" t="s">
        <v>64</v>
      </c>
      <c r="EZ9" s="770">
        <v>0.5</v>
      </c>
      <c r="FA9" s="676"/>
      <c r="FB9" s="676"/>
      <c r="FC9" s="676"/>
      <c r="FD9" s="676"/>
      <c r="FE9" s="676"/>
      <c r="FF9" s="676"/>
      <c r="FG9" s="676"/>
      <c r="FH9" s="676"/>
      <c r="FI9" s="676"/>
      <c r="FJ9" s="677"/>
      <c r="FK9" s="676"/>
      <c r="FL9" s="676"/>
    </row>
    <row r="10" spans="1:168" ht="14.25" thickBot="1">
      <c r="A10" s="91"/>
      <c r="B10" s="951">
        <f t="shared" si="7"/>
        <v>1</v>
      </c>
      <c r="C10" s="964" t="str">
        <f>BQ10</f>
        <v>音環境</v>
      </c>
      <c r="D10" s="965" t="e">
        <f>IF(I$9=0,0,G10/I$9)</f>
        <v>#REF!</v>
      </c>
      <c r="E10" s="966" t="e">
        <f>IF(J$9=0,0,H10/J$9)</f>
        <v>#REF!</v>
      </c>
      <c r="F10" s="91"/>
      <c r="G10" s="966" t="e">
        <f>K10*M10</f>
        <v>#REF!</v>
      </c>
      <c r="H10" s="966" t="e">
        <f t="shared" si="10"/>
        <v>#REF!</v>
      </c>
      <c r="I10" s="967" t="e">
        <f>G11+G14+G19</f>
        <v>#REF!</v>
      </c>
      <c r="J10" s="967" t="e">
        <f>H11+H14+H19</f>
        <v>#REF!</v>
      </c>
      <c r="K10" s="966" t="e">
        <f>IF(L10&gt;0,1,IF(#REF!=0,0,1))</f>
        <v>#REF!</v>
      </c>
      <c r="L10" s="966" t="e">
        <f>IF(#REF!=0,0,1)</f>
        <v>#REF!</v>
      </c>
      <c r="M10" s="966">
        <f t="shared" si="11"/>
        <v>0.15</v>
      </c>
      <c r="N10" s="966">
        <f t="shared" si="12"/>
        <v>0</v>
      </c>
      <c r="O10" s="91"/>
      <c r="P10" s="968">
        <v>1</v>
      </c>
      <c r="Q10" s="969" t="s">
        <v>603</v>
      </c>
      <c r="R10" s="970"/>
      <c r="S10" s="971"/>
      <c r="T10" s="972"/>
      <c r="U10" s="892"/>
      <c r="V10" s="833">
        <f>IF(SUMPRODUCT($AM$7:$AV$7,Y10:AH10)=0,0,SUMPRODUCT($AM$7:$AV$7,AM10:AV10)/SUMPRODUCT($AM$7:$AV$7,Y10:AH10))</f>
        <v>0</v>
      </c>
      <c r="W10" s="810">
        <f>IF(SUMPRODUCT($AW$7:$AY$7,AI10:AK10)=0,0,SUMPRODUCT($AW$7:$AY$7,AW10:AY10)/SUMPRODUCT($AW$7:$AY$7,AI10:AK10))</f>
        <v>0</v>
      </c>
      <c r="X10" s="91"/>
      <c r="Y10" s="929">
        <f>IF(OR(AM10=0,AM10="-"),0,1)</f>
        <v>0</v>
      </c>
      <c r="Z10" s="929">
        <f t="shared" ref="Z10:AK10" si="32">IF(OR(AN10=0,AN10="-"),0,1)</f>
        <v>0</v>
      </c>
      <c r="AA10" s="929">
        <f t="shared" si="32"/>
        <v>0</v>
      </c>
      <c r="AB10" s="929">
        <f t="shared" si="32"/>
        <v>0</v>
      </c>
      <c r="AC10" s="929">
        <f t="shared" si="32"/>
        <v>0</v>
      </c>
      <c r="AD10" s="929">
        <f t="shared" si="32"/>
        <v>0</v>
      </c>
      <c r="AE10" s="929">
        <f t="shared" si="32"/>
        <v>0</v>
      </c>
      <c r="AF10" s="929">
        <f t="shared" si="32"/>
        <v>0</v>
      </c>
      <c r="AG10" s="929">
        <f t="shared" si="32"/>
        <v>0</v>
      </c>
      <c r="AH10" s="929">
        <f t="shared" si="32"/>
        <v>0</v>
      </c>
      <c r="AI10" s="929">
        <f t="shared" si="32"/>
        <v>0</v>
      </c>
      <c r="AJ10" s="929">
        <f t="shared" si="32"/>
        <v>0</v>
      </c>
      <c r="AK10" s="929">
        <f t="shared" si="32"/>
        <v>0</v>
      </c>
      <c r="AL10" s="91"/>
      <c r="AM10" s="973" t="s">
        <v>126</v>
      </c>
      <c r="AN10" s="973" t="s">
        <v>126</v>
      </c>
      <c r="AO10" s="973" t="s">
        <v>126</v>
      </c>
      <c r="AP10" s="973" t="s">
        <v>126</v>
      </c>
      <c r="AQ10" s="973" t="s">
        <v>126</v>
      </c>
      <c r="AR10" s="973" t="s">
        <v>126</v>
      </c>
      <c r="AS10" s="973" t="s">
        <v>126</v>
      </c>
      <c r="AT10" s="973" t="s">
        <v>126</v>
      </c>
      <c r="AU10" s="973" t="s">
        <v>126</v>
      </c>
      <c r="AV10" s="973" t="s">
        <v>126</v>
      </c>
      <c r="AW10" s="973" t="s">
        <v>126</v>
      </c>
      <c r="AX10" s="973" t="s">
        <v>126</v>
      </c>
      <c r="AY10" s="973" t="s">
        <v>126</v>
      </c>
      <c r="AZ10" s="91"/>
      <c r="BA10" s="974" t="e">
        <f>BB10/$BC$9</f>
        <v>#REF!</v>
      </c>
      <c r="BB10" s="974" t="e">
        <f t="shared" si="14"/>
        <v>#REF!</v>
      </c>
      <c r="BC10" s="974"/>
      <c r="BD10" s="975" t="e">
        <f>BR10*#REF!</f>
        <v>#REF!</v>
      </c>
      <c r="BE10" s="975" t="e">
        <f>BS10*#REF!</f>
        <v>#REF!</v>
      </c>
      <c r="BF10" s="975" t="e">
        <f>BT10*#REF!</f>
        <v>#REF!</v>
      </c>
      <c r="BG10" s="975" t="e">
        <f>BU10*#REF!</f>
        <v>#REF!</v>
      </c>
      <c r="BH10" s="976" t="e">
        <f>BV10*#REF!</f>
        <v>#REF!</v>
      </c>
      <c r="BI10" s="975" t="e">
        <f>BW10*#REF!</f>
        <v>#REF!</v>
      </c>
      <c r="BJ10" s="975" t="e">
        <f>BX10*#REF!</f>
        <v>#REF!</v>
      </c>
      <c r="BK10" s="975" t="e">
        <f>BY10*#REF!</f>
        <v>#REF!</v>
      </c>
      <c r="BL10" s="975" t="e">
        <f>BZ10*#REF!</f>
        <v>#REF!</v>
      </c>
      <c r="BM10" s="975" t="e">
        <f>CA10*#REF!</f>
        <v>#REF!</v>
      </c>
      <c r="BN10" s="91"/>
      <c r="BO10" s="977">
        <f t="shared" si="15"/>
        <v>1</v>
      </c>
      <c r="BP10" s="977" t="str">
        <f t="shared" si="16"/>
        <v xml:space="preserve"> Q1</v>
      </c>
      <c r="BQ10" s="964" t="str">
        <f t="shared" si="17"/>
        <v>音環境</v>
      </c>
      <c r="BR10" s="978">
        <f t="shared" si="18"/>
        <v>0.15</v>
      </c>
      <c r="BS10" s="978">
        <f t="shared" si="19"/>
        <v>0.15</v>
      </c>
      <c r="BT10" s="978">
        <f t="shared" si="20"/>
        <v>0.15</v>
      </c>
      <c r="BU10" s="978">
        <f t="shared" si="21"/>
        <v>0.15</v>
      </c>
      <c r="BV10" s="979">
        <f t="shared" si="22"/>
        <v>0.15</v>
      </c>
      <c r="BW10" s="978">
        <f t="shared" si="23"/>
        <v>0.15</v>
      </c>
      <c r="BX10" s="978">
        <f t="shared" si="24"/>
        <v>0.15</v>
      </c>
      <c r="BY10" s="978">
        <f t="shared" si="25"/>
        <v>0.15</v>
      </c>
      <c r="BZ10" s="978">
        <f t="shared" si="26"/>
        <v>0.15</v>
      </c>
      <c r="CA10" s="978">
        <f t="shared" si="27"/>
        <v>0.15</v>
      </c>
      <c r="CB10" s="980">
        <f t="shared" si="28"/>
        <v>0</v>
      </c>
      <c r="CC10" s="978">
        <f t="shared" si="29"/>
        <v>0</v>
      </c>
      <c r="CD10" s="978">
        <f t="shared" si="30"/>
        <v>0</v>
      </c>
      <c r="CF10" s="543">
        <v>1</v>
      </c>
      <c r="CG10" s="547" t="s">
        <v>251</v>
      </c>
      <c r="CH10" s="544" t="s">
        <v>242</v>
      </c>
      <c r="CI10" s="545">
        <v>0.15</v>
      </c>
      <c r="CJ10" s="545">
        <v>0.15</v>
      </c>
      <c r="CK10" s="545">
        <v>0.15</v>
      </c>
      <c r="CL10" s="545">
        <v>0.15</v>
      </c>
      <c r="CM10" s="546">
        <v>0.23</v>
      </c>
      <c r="CN10" s="545">
        <v>0.15</v>
      </c>
      <c r="CO10" s="548">
        <v>0.15</v>
      </c>
      <c r="CP10" s="545">
        <v>0.15</v>
      </c>
      <c r="CQ10" s="545">
        <v>0.15</v>
      </c>
      <c r="CR10" s="545">
        <v>0.15</v>
      </c>
      <c r="CS10" s="549"/>
      <c r="CT10" s="548"/>
      <c r="CU10" s="548"/>
      <c r="CW10" s="543">
        <v>1</v>
      </c>
      <c r="CX10" s="547" t="s">
        <v>251</v>
      </c>
      <c r="CY10" s="544" t="s">
        <v>242</v>
      </c>
      <c r="CZ10" s="548">
        <v>0.15</v>
      </c>
      <c r="DA10" s="548">
        <v>0.15</v>
      </c>
      <c r="DB10" s="548">
        <v>0.15</v>
      </c>
      <c r="DC10" s="548">
        <v>0.15</v>
      </c>
      <c r="DD10" s="550">
        <v>0.23</v>
      </c>
      <c r="DE10" s="548">
        <v>0.15</v>
      </c>
      <c r="DF10" s="548">
        <v>0.15</v>
      </c>
      <c r="DG10" s="548">
        <v>0.15</v>
      </c>
      <c r="DH10" s="548">
        <v>0.15</v>
      </c>
      <c r="DI10" s="548">
        <v>0.15</v>
      </c>
      <c r="DJ10" s="549"/>
      <c r="DK10" s="548"/>
      <c r="DL10" s="548"/>
      <c r="DN10" s="543">
        <v>1</v>
      </c>
      <c r="DO10" s="547" t="s">
        <v>251</v>
      </c>
      <c r="DP10" s="544" t="s">
        <v>242</v>
      </c>
      <c r="DQ10" s="548">
        <v>0.15</v>
      </c>
      <c r="DR10" s="548">
        <v>0.15</v>
      </c>
      <c r="DS10" s="548">
        <v>0.15</v>
      </c>
      <c r="DT10" s="548">
        <v>0.15</v>
      </c>
      <c r="DU10" s="659">
        <v>0.15</v>
      </c>
      <c r="DV10" s="548">
        <v>0.15</v>
      </c>
      <c r="DW10" s="548">
        <v>0.15</v>
      </c>
      <c r="DX10" s="548">
        <v>0.15</v>
      </c>
      <c r="DY10" s="548">
        <v>0.15</v>
      </c>
      <c r="DZ10" s="548">
        <v>0.15</v>
      </c>
      <c r="EA10" s="549"/>
      <c r="EB10" s="548"/>
      <c r="EC10" s="548"/>
      <c r="ED10" s="650"/>
      <c r="EF10" s="543">
        <v>1</v>
      </c>
      <c r="EG10" s="547" t="s">
        <v>251</v>
      </c>
      <c r="EH10" s="544" t="s">
        <v>242</v>
      </c>
      <c r="EI10" s="688">
        <f t="shared" ref="EI10:EI76" si="33">DQ10</f>
        <v>0.15</v>
      </c>
      <c r="EJ10" s="688">
        <f t="shared" ref="EJ10:EJ75" si="34">DR10</f>
        <v>0.15</v>
      </c>
      <c r="EK10" s="688">
        <f t="shared" ref="EK10:EK75" si="35">DS10</f>
        <v>0.15</v>
      </c>
      <c r="EL10" s="688">
        <f t="shared" ref="EL10:EL75" si="36">DT10</f>
        <v>0.15</v>
      </c>
      <c r="EM10" s="689">
        <f>DU10</f>
        <v>0.15</v>
      </c>
      <c r="EN10" s="688">
        <f>DV10</f>
        <v>0.15</v>
      </c>
      <c r="EO10" s="688">
        <f>DW10</f>
        <v>0.15</v>
      </c>
      <c r="EP10" s="688">
        <f t="shared" ref="EP10:EP75" si="37">DX10</f>
        <v>0.15</v>
      </c>
      <c r="EQ10" s="688">
        <f t="shared" ref="EQ10:EQ75" si="38">DY10</f>
        <v>0.15</v>
      </c>
      <c r="ER10" s="688">
        <f>DZ10</f>
        <v>0.15</v>
      </c>
      <c r="ES10" s="690">
        <f t="shared" si="31"/>
        <v>0</v>
      </c>
      <c r="ET10" s="688">
        <f t="shared" si="31"/>
        <v>0</v>
      </c>
      <c r="EU10" s="688">
        <f t="shared" si="31"/>
        <v>0</v>
      </c>
      <c r="EW10" s="543">
        <v>1</v>
      </c>
      <c r="EX10" s="547" t="s">
        <v>251</v>
      </c>
      <c r="EY10" s="544" t="s">
        <v>242</v>
      </c>
      <c r="EZ10" s="678">
        <f>DQ10</f>
        <v>0.15</v>
      </c>
      <c r="FA10" s="678"/>
      <c r="FB10" s="678"/>
      <c r="FC10" s="678"/>
      <c r="FD10" s="750"/>
      <c r="FE10" s="678"/>
      <c r="FF10" s="678"/>
      <c r="FG10" s="678"/>
      <c r="FH10" s="678"/>
      <c r="FI10" s="678"/>
      <c r="FJ10" s="679"/>
      <c r="FK10" s="678"/>
      <c r="FL10" s="678"/>
    </row>
    <row r="11" spans="1:168" ht="14.25" thickBot="1">
      <c r="A11" s="91"/>
      <c r="B11" s="951">
        <f t="shared" si="7"/>
        <v>1.1000000000000001</v>
      </c>
      <c r="C11" s="981" t="str">
        <f t="shared" si="8"/>
        <v>室内騒音レベル</v>
      </c>
      <c r="D11" s="982" t="e">
        <f>IF(I$10=0,0,G11/I$10)</f>
        <v>#REF!</v>
      </c>
      <c r="E11" s="982" t="e">
        <f>IF(J$10=0,0,H11/J$10)</f>
        <v>#REF!</v>
      </c>
      <c r="F11" s="91"/>
      <c r="G11" s="983" t="e">
        <f>K11*M11</f>
        <v>#REF!</v>
      </c>
      <c r="H11" s="983" t="e">
        <f>L11*N11</f>
        <v>#REF!</v>
      </c>
      <c r="I11" s="984" t="e">
        <f>SUM(G12:G13)</f>
        <v>#REF!</v>
      </c>
      <c r="J11" s="984" t="e">
        <f>SUM(H12:H13)</f>
        <v>#REF!</v>
      </c>
      <c r="K11" s="983" t="e">
        <f>IF(#REF!=0,0,1)</f>
        <v>#REF!</v>
      </c>
      <c r="L11" s="983" t="e">
        <f>IF(#REF!=0,0,1)</f>
        <v>#REF!</v>
      </c>
      <c r="M11" s="983">
        <f t="shared" si="11"/>
        <v>0.4</v>
      </c>
      <c r="N11" s="983">
        <f t="shared" si="12"/>
        <v>0</v>
      </c>
      <c r="O11" s="91"/>
      <c r="P11" s="985"/>
      <c r="Q11" s="986">
        <v>1.1000000000000001</v>
      </c>
      <c r="R11" s="987" t="s">
        <v>872</v>
      </c>
      <c r="S11" s="988"/>
      <c r="T11" s="988"/>
      <c r="U11" s="892"/>
      <c r="V11" s="814">
        <f>IF(SUMPRODUCT($AM$7:$AV$7,Y11:AH11)=0,0,SUMPRODUCT($AM$7:$AV$7,AM11:AV11)/SUMPRODUCT($AM$7:$AV$7,Y11:AH11))</f>
        <v>0</v>
      </c>
      <c r="W11" s="836">
        <f>IF(SUMPRODUCT($AW$7:$AY$7,AI11:AK11)=0,0,SUMPRODUCT($AW$7:$AY$7,AW11:AY11)/SUMPRODUCT($AW$7:$AY$7,AI11:AK11))</f>
        <v>0</v>
      </c>
      <c r="X11" s="91"/>
      <c r="Y11" s="929">
        <f t="shared" ref="Y11:Y74" si="39">IF(OR(AM11=0,AM11="-"),0,1)</f>
        <v>0</v>
      </c>
      <c r="Z11" s="929">
        <f t="shared" ref="Z11:Z74" si="40">IF(OR(AN11=0,AN11="-"),0,1)</f>
        <v>0</v>
      </c>
      <c r="AA11" s="929">
        <f t="shared" ref="AA11:AA74" si="41">IF(OR(AO11=0,AO11="-"),0,1)</f>
        <v>0</v>
      </c>
      <c r="AB11" s="929">
        <f t="shared" ref="AB11:AB74" si="42">IF(OR(AP11=0,AP11="-"),0,1)</f>
        <v>0</v>
      </c>
      <c r="AC11" s="929">
        <f t="shared" ref="AC11:AC74" si="43">IF(OR(AQ11=0,AQ11="-"),0,1)</f>
        <v>0</v>
      </c>
      <c r="AD11" s="929">
        <f t="shared" ref="AD11:AD74" si="44">IF(OR(AR11=0,AR11="-"),0,1)</f>
        <v>0</v>
      </c>
      <c r="AE11" s="929">
        <f t="shared" ref="AE11:AE74" si="45">IF(OR(AS11=0,AS11="-"),0,1)</f>
        <v>0</v>
      </c>
      <c r="AF11" s="929">
        <f t="shared" ref="AF11:AF74" si="46">IF(OR(AT11=0,AT11="-"),0,1)</f>
        <v>0</v>
      </c>
      <c r="AG11" s="929">
        <f t="shared" ref="AG11:AG74" si="47">IF(OR(AU11=0,AU11="-"),0,1)</f>
        <v>0</v>
      </c>
      <c r="AH11" s="929">
        <f t="shared" ref="AH11:AH74" si="48">IF(OR(AV11=0,AV11="-"),0,1)</f>
        <v>0</v>
      </c>
      <c r="AI11" s="929">
        <f t="shared" ref="AI11:AI74" si="49">IF(OR(AW11=0,AW11="-"),0,1)</f>
        <v>1</v>
      </c>
      <c r="AJ11" s="929">
        <f t="shared" ref="AJ11:AJ74" si="50">IF(OR(AX11=0,AX11="-"),0,1)</f>
        <v>1</v>
      </c>
      <c r="AK11" s="929">
        <f t="shared" ref="AK11:AK74" si="51">IF(OR(AY11=0,AY11="-"),0,1)</f>
        <v>0</v>
      </c>
      <c r="AL11" s="91"/>
      <c r="AM11" s="797"/>
      <c r="AN11" s="797"/>
      <c r="AO11" s="797"/>
      <c r="AP11" s="797"/>
      <c r="AQ11" s="797"/>
      <c r="AR11" s="797"/>
      <c r="AS11" s="797"/>
      <c r="AT11" s="797"/>
      <c r="AU11" s="797"/>
      <c r="AV11" s="797"/>
      <c r="AW11" s="797">
        <v>4</v>
      </c>
      <c r="AX11" s="797">
        <v>5</v>
      </c>
      <c r="AY11" s="797"/>
      <c r="AZ11" s="91"/>
      <c r="BA11" s="990"/>
      <c r="BB11" s="990" t="e">
        <f t="shared" si="14"/>
        <v>#REF!</v>
      </c>
      <c r="BC11" s="990"/>
      <c r="BD11" s="991" t="e">
        <f>BR11*#REF!</f>
        <v>#REF!</v>
      </c>
      <c r="BE11" s="991" t="e">
        <f>BS11*#REF!</f>
        <v>#REF!</v>
      </c>
      <c r="BF11" s="991" t="e">
        <f>BT11*#REF!</f>
        <v>#REF!</v>
      </c>
      <c r="BG11" s="991" t="e">
        <f>BU11*#REF!</f>
        <v>#REF!</v>
      </c>
      <c r="BH11" s="991" t="e">
        <f>BV11*#REF!</f>
        <v>#REF!</v>
      </c>
      <c r="BI11" s="991" t="e">
        <f>BW11*#REF!</f>
        <v>#REF!</v>
      </c>
      <c r="BJ11" s="991" t="e">
        <f>BX11*#REF!</f>
        <v>#REF!</v>
      </c>
      <c r="BK11" s="991" t="e">
        <f>BY11*#REF!</f>
        <v>#REF!</v>
      </c>
      <c r="BL11" s="991" t="e">
        <f>BZ11*#REF!</f>
        <v>#REF!</v>
      </c>
      <c r="BM11" s="991" t="e">
        <f>CA11*#REF!</f>
        <v>#REF!</v>
      </c>
      <c r="BN11" s="91"/>
      <c r="BO11" s="992">
        <f t="shared" si="15"/>
        <v>1.1000000000000001</v>
      </c>
      <c r="BP11" s="992" t="str">
        <f t="shared" si="16"/>
        <v xml:space="preserve"> Q1 1</v>
      </c>
      <c r="BQ11" s="981" t="str">
        <f t="shared" si="17"/>
        <v>室内騒音レベル</v>
      </c>
      <c r="BR11" s="993">
        <f t="shared" si="18"/>
        <v>0.4</v>
      </c>
      <c r="BS11" s="993">
        <f t="shared" si="19"/>
        <v>0.4</v>
      </c>
      <c r="BT11" s="993">
        <f t="shared" si="20"/>
        <v>0.4</v>
      </c>
      <c r="BU11" s="993">
        <f t="shared" si="21"/>
        <v>0.4</v>
      </c>
      <c r="BV11" s="993">
        <f t="shared" si="22"/>
        <v>0.4</v>
      </c>
      <c r="BW11" s="993">
        <f t="shared" si="23"/>
        <v>0.4</v>
      </c>
      <c r="BX11" s="993">
        <f t="shared" si="24"/>
        <v>0.4</v>
      </c>
      <c r="BY11" s="993">
        <f t="shared" si="25"/>
        <v>0.4</v>
      </c>
      <c r="BZ11" s="993">
        <f t="shared" si="26"/>
        <v>0.4</v>
      </c>
      <c r="CA11" s="993">
        <f t="shared" si="27"/>
        <v>0.5</v>
      </c>
      <c r="CB11" s="994">
        <f t="shared" si="28"/>
        <v>0.4</v>
      </c>
      <c r="CC11" s="993">
        <f t="shared" si="29"/>
        <v>0.4</v>
      </c>
      <c r="CD11" s="993">
        <f t="shared" si="30"/>
        <v>0.5</v>
      </c>
      <c r="CF11" s="551">
        <v>1.1000000000000001</v>
      </c>
      <c r="CG11" s="555" t="s">
        <v>252</v>
      </c>
      <c r="CH11" s="556" t="s">
        <v>65</v>
      </c>
      <c r="CI11" s="557">
        <v>0.4</v>
      </c>
      <c r="CJ11" s="553">
        <v>0.4</v>
      </c>
      <c r="CK11" s="553">
        <v>0.8</v>
      </c>
      <c r="CL11" s="553">
        <v>0.4</v>
      </c>
      <c r="CM11" s="557">
        <v>0.8</v>
      </c>
      <c r="CN11" s="557">
        <v>0.5</v>
      </c>
      <c r="CO11" s="558">
        <v>0.4</v>
      </c>
      <c r="CP11" s="557">
        <v>0.4</v>
      </c>
      <c r="CQ11" s="553">
        <v>0.8</v>
      </c>
      <c r="CR11" s="553">
        <v>0.8</v>
      </c>
      <c r="CS11" s="559">
        <v>0.5</v>
      </c>
      <c r="CT11" s="558">
        <v>0.4</v>
      </c>
      <c r="CU11" s="558">
        <v>0.4</v>
      </c>
      <c r="CW11" s="551">
        <v>1.1000000000000001</v>
      </c>
      <c r="CX11" s="555" t="s">
        <v>252</v>
      </c>
      <c r="CY11" s="556" t="s">
        <v>65</v>
      </c>
      <c r="CZ11" s="558"/>
      <c r="DA11" s="558"/>
      <c r="DB11" s="558"/>
      <c r="DC11" s="558"/>
      <c r="DD11" s="560">
        <v>0.4</v>
      </c>
      <c r="DE11" s="558"/>
      <c r="DF11" s="558"/>
      <c r="DG11" s="558"/>
      <c r="DH11" s="558"/>
      <c r="DI11" s="558"/>
      <c r="DJ11" s="559"/>
      <c r="DK11" s="558"/>
      <c r="DL11" s="558"/>
      <c r="DN11" s="551">
        <v>1.1000000000000001</v>
      </c>
      <c r="DO11" s="555" t="s">
        <v>252</v>
      </c>
      <c r="DP11" s="556" t="s">
        <v>873</v>
      </c>
      <c r="DQ11" s="558">
        <v>0.4</v>
      </c>
      <c r="DR11" s="558">
        <v>0.4</v>
      </c>
      <c r="DS11" s="558">
        <v>0.4</v>
      </c>
      <c r="DT11" s="558">
        <v>0.4</v>
      </c>
      <c r="DU11" s="660">
        <v>0.4</v>
      </c>
      <c r="DV11" s="558">
        <v>0.4</v>
      </c>
      <c r="DW11" s="558">
        <v>0.4</v>
      </c>
      <c r="DX11" s="558">
        <v>0.4</v>
      </c>
      <c r="DY11" s="558">
        <v>0.4</v>
      </c>
      <c r="DZ11" s="558">
        <v>0.5</v>
      </c>
      <c r="EA11" s="558">
        <v>0.4</v>
      </c>
      <c r="EB11" s="558">
        <v>0.4</v>
      </c>
      <c r="EC11" s="558">
        <v>0.5</v>
      </c>
      <c r="ED11" s="651"/>
      <c r="EF11" s="551">
        <v>1.1000000000000001</v>
      </c>
      <c r="EG11" s="555" t="s">
        <v>252</v>
      </c>
      <c r="EH11" s="556" t="s">
        <v>255</v>
      </c>
      <c r="EI11" s="691">
        <v>0</v>
      </c>
      <c r="EJ11" s="691">
        <v>0</v>
      </c>
      <c r="EK11" s="691">
        <v>0</v>
      </c>
      <c r="EL11" s="691">
        <v>0</v>
      </c>
      <c r="EM11" s="691">
        <v>0</v>
      </c>
      <c r="EN11" s="691">
        <v>0</v>
      </c>
      <c r="EO11" s="691">
        <v>0</v>
      </c>
      <c r="EP11" s="691">
        <v>0</v>
      </c>
      <c r="EQ11" s="691">
        <v>0</v>
      </c>
      <c r="ER11" s="691">
        <v>0</v>
      </c>
      <c r="ES11" s="691">
        <v>0</v>
      </c>
      <c r="ET11" s="691">
        <v>0</v>
      </c>
      <c r="EU11" s="691">
        <v>0</v>
      </c>
      <c r="EW11" s="551">
        <v>1.1000000000000001</v>
      </c>
      <c r="EX11" s="555" t="s">
        <v>252</v>
      </c>
      <c r="EY11" s="556" t="s">
        <v>255</v>
      </c>
      <c r="EZ11" s="771">
        <v>1</v>
      </c>
      <c r="FA11" s="680"/>
      <c r="FB11" s="680"/>
      <c r="FC11" s="680"/>
      <c r="FD11" s="680"/>
      <c r="FE11" s="680"/>
      <c r="FF11" s="680"/>
      <c r="FG11" s="680"/>
      <c r="FH11" s="680"/>
      <c r="FI11" s="680"/>
      <c r="FJ11" s="680"/>
      <c r="FK11" s="680"/>
      <c r="FL11" s="680"/>
    </row>
    <row r="12" spans="1:168" ht="14.25" hidden="1" thickBot="1">
      <c r="A12" s="91"/>
      <c r="B12" s="951" t="str">
        <f t="shared" si="7"/>
        <v>1.1.1</v>
      </c>
      <c r="C12" s="981">
        <f t="shared" si="8"/>
        <v>0</v>
      </c>
      <c r="D12" s="982" t="e">
        <f>IF(I$11=0,0,G12/I$11)</f>
        <v>#REF!</v>
      </c>
      <c r="E12" s="982" t="e">
        <f>IF(J$11=0,0,H12/J$11)</f>
        <v>#REF!</v>
      </c>
      <c r="F12" s="91"/>
      <c r="G12" s="983" t="e">
        <f t="shared" si="9"/>
        <v>#REF!</v>
      </c>
      <c r="H12" s="983" t="e">
        <f t="shared" si="10"/>
        <v>#REF!</v>
      </c>
      <c r="I12" s="984"/>
      <c r="J12" s="984"/>
      <c r="K12" s="983" t="e">
        <f>IF(#REF!=0,0,1)</f>
        <v>#REF!</v>
      </c>
      <c r="L12" s="983" t="e">
        <f>IF(#REF!=0,0,1)</f>
        <v>#REF!</v>
      </c>
      <c r="M12" s="983">
        <f t="shared" si="11"/>
        <v>0</v>
      </c>
      <c r="N12" s="983">
        <f t="shared" si="12"/>
        <v>0</v>
      </c>
      <c r="O12" s="91"/>
      <c r="P12" s="995"/>
      <c r="Q12" s="996"/>
      <c r="R12" s="997">
        <v>1</v>
      </c>
      <c r="S12" s="998" t="s">
        <v>604</v>
      </c>
      <c r="T12" s="999"/>
      <c r="U12" s="892"/>
      <c r="V12" s="814"/>
      <c r="W12" s="836"/>
      <c r="X12" s="91"/>
      <c r="Y12" s="929">
        <f t="shared" si="39"/>
        <v>0</v>
      </c>
      <c r="Z12" s="929">
        <f t="shared" si="40"/>
        <v>0</v>
      </c>
      <c r="AA12" s="929">
        <f t="shared" si="41"/>
        <v>0</v>
      </c>
      <c r="AB12" s="929">
        <f t="shared" si="42"/>
        <v>0</v>
      </c>
      <c r="AC12" s="929">
        <f t="shared" si="43"/>
        <v>0</v>
      </c>
      <c r="AD12" s="929">
        <f t="shared" si="44"/>
        <v>0</v>
      </c>
      <c r="AE12" s="929">
        <f t="shared" si="45"/>
        <v>0</v>
      </c>
      <c r="AF12" s="929">
        <f t="shared" si="46"/>
        <v>0</v>
      </c>
      <c r="AG12" s="929">
        <f t="shared" si="47"/>
        <v>0</v>
      </c>
      <c r="AH12" s="929">
        <f t="shared" si="48"/>
        <v>0</v>
      </c>
      <c r="AI12" s="929">
        <f t="shared" si="49"/>
        <v>0</v>
      </c>
      <c r="AJ12" s="929">
        <f t="shared" si="50"/>
        <v>0</v>
      </c>
      <c r="AK12" s="929">
        <f t="shared" si="51"/>
        <v>0</v>
      </c>
      <c r="AL12" s="91"/>
      <c r="AM12" s="989"/>
      <c r="AN12" s="989"/>
      <c r="AO12" s="989"/>
      <c r="AP12" s="989"/>
      <c r="AQ12" s="989"/>
      <c r="AR12" s="989"/>
      <c r="AS12" s="989"/>
      <c r="AT12" s="989"/>
      <c r="AU12" s="989"/>
      <c r="AV12" s="989"/>
      <c r="AW12" s="989"/>
      <c r="AX12" s="989"/>
      <c r="AY12" s="989"/>
      <c r="AZ12" s="91"/>
      <c r="BA12" s="990"/>
      <c r="BB12" s="990" t="e">
        <f t="shared" si="14"/>
        <v>#REF!</v>
      </c>
      <c r="BC12" s="990"/>
      <c r="BD12" s="991" t="e">
        <f>BR12*#REF!</f>
        <v>#REF!</v>
      </c>
      <c r="BE12" s="991" t="e">
        <f>BS12*#REF!</f>
        <v>#REF!</v>
      </c>
      <c r="BF12" s="991" t="e">
        <f>BT12*#REF!</f>
        <v>#REF!</v>
      </c>
      <c r="BG12" s="991" t="e">
        <f>BU12*#REF!</f>
        <v>#REF!</v>
      </c>
      <c r="BH12" s="991" t="e">
        <f>BV12*#REF!</f>
        <v>#REF!</v>
      </c>
      <c r="BI12" s="991" t="e">
        <f>BW12*#REF!</f>
        <v>#REF!</v>
      </c>
      <c r="BJ12" s="991" t="e">
        <f>BX12*#REF!</f>
        <v>#REF!</v>
      </c>
      <c r="BK12" s="991" t="e">
        <f>BY12*#REF!</f>
        <v>#REF!</v>
      </c>
      <c r="BL12" s="991" t="e">
        <f>BZ12*#REF!</f>
        <v>#REF!</v>
      </c>
      <c r="BM12" s="991" t="e">
        <f>CA12*#REF!</f>
        <v>#REF!</v>
      </c>
      <c r="BN12" s="91"/>
      <c r="BO12" s="992" t="str">
        <f t="shared" si="15"/>
        <v>1.1.1</v>
      </c>
      <c r="BP12" s="992" t="str">
        <f t="shared" si="16"/>
        <v xml:space="preserve"> Q1 1.1</v>
      </c>
      <c r="BQ12" s="981">
        <f t="shared" si="17"/>
        <v>0</v>
      </c>
      <c r="BR12" s="993">
        <f t="shared" si="18"/>
        <v>0</v>
      </c>
      <c r="BS12" s="993">
        <f t="shared" si="19"/>
        <v>0</v>
      </c>
      <c r="BT12" s="993">
        <f t="shared" si="20"/>
        <v>0</v>
      </c>
      <c r="BU12" s="993">
        <f t="shared" si="21"/>
        <v>0</v>
      </c>
      <c r="BV12" s="993">
        <f t="shared" si="22"/>
        <v>0</v>
      </c>
      <c r="BW12" s="993">
        <f t="shared" si="23"/>
        <v>0</v>
      </c>
      <c r="BX12" s="993">
        <f t="shared" si="24"/>
        <v>0</v>
      </c>
      <c r="BY12" s="993">
        <f t="shared" si="25"/>
        <v>0</v>
      </c>
      <c r="BZ12" s="993">
        <f t="shared" si="26"/>
        <v>0</v>
      </c>
      <c r="CA12" s="993">
        <f t="shared" si="27"/>
        <v>0</v>
      </c>
      <c r="CB12" s="994">
        <f t="shared" si="28"/>
        <v>0</v>
      </c>
      <c r="CC12" s="993">
        <f t="shared" si="29"/>
        <v>0</v>
      </c>
      <c r="CD12" s="993">
        <f t="shared" si="30"/>
        <v>0</v>
      </c>
      <c r="CF12" s="551" t="s">
        <v>253</v>
      </c>
      <c r="CG12" s="555" t="s">
        <v>254</v>
      </c>
      <c r="CH12" s="556" t="s">
        <v>255</v>
      </c>
      <c r="CI12" s="553">
        <v>0.4</v>
      </c>
      <c r="CJ12" s="553">
        <v>1</v>
      </c>
      <c r="CK12" s="553">
        <v>1</v>
      </c>
      <c r="CL12" s="553">
        <v>1</v>
      </c>
      <c r="CM12" s="553">
        <v>1</v>
      </c>
      <c r="CN12" s="553">
        <v>0.4</v>
      </c>
      <c r="CO12" s="558">
        <v>1</v>
      </c>
      <c r="CP12" s="553">
        <v>0.4</v>
      </c>
      <c r="CQ12" s="553">
        <v>1</v>
      </c>
      <c r="CR12" s="553">
        <v>1</v>
      </c>
      <c r="CS12" s="559">
        <v>0.4</v>
      </c>
      <c r="CT12" s="558">
        <v>1</v>
      </c>
      <c r="CU12" s="558">
        <v>1</v>
      </c>
      <c r="CW12" s="551" t="s">
        <v>253</v>
      </c>
      <c r="CX12" s="555" t="s">
        <v>254</v>
      </c>
      <c r="CY12" s="556" t="s">
        <v>255</v>
      </c>
      <c r="CZ12" s="558"/>
      <c r="DA12" s="558"/>
      <c r="DB12" s="558"/>
      <c r="DC12" s="558"/>
      <c r="DD12" s="560">
        <v>1</v>
      </c>
      <c r="DE12" s="558"/>
      <c r="DF12" s="558"/>
      <c r="DG12" s="558"/>
      <c r="DH12" s="558"/>
      <c r="DI12" s="558"/>
      <c r="DJ12" s="559"/>
      <c r="DK12" s="558"/>
      <c r="DL12" s="558"/>
      <c r="DN12" s="551" t="s">
        <v>253</v>
      </c>
      <c r="DO12" s="555" t="s">
        <v>254</v>
      </c>
      <c r="DP12" s="556"/>
      <c r="DQ12" s="558"/>
      <c r="DR12" s="558"/>
      <c r="DS12" s="558"/>
      <c r="DT12" s="558"/>
      <c r="DU12" s="660"/>
      <c r="DV12" s="558"/>
      <c r="DW12" s="558"/>
      <c r="DX12" s="558"/>
      <c r="DY12" s="558"/>
      <c r="DZ12" s="558"/>
      <c r="EA12" s="559"/>
      <c r="EB12" s="558"/>
      <c r="EC12" s="558"/>
      <c r="ED12" s="651"/>
      <c r="EF12" s="551" t="s">
        <v>253</v>
      </c>
      <c r="EG12" s="555" t="s">
        <v>254</v>
      </c>
      <c r="EH12" s="556"/>
      <c r="EI12" s="691"/>
      <c r="EJ12" s="691"/>
      <c r="EK12" s="691"/>
      <c r="EL12" s="691"/>
      <c r="EM12" s="692"/>
      <c r="EN12" s="691"/>
      <c r="EO12" s="691"/>
      <c r="EP12" s="691"/>
      <c r="EQ12" s="691"/>
      <c r="ER12" s="691"/>
      <c r="ES12" s="693"/>
      <c r="ET12" s="691"/>
      <c r="EU12" s="691"/>
      <c r="EW12" s="551" t="s">
        <v>253</v>
      </c>
      <c r="EX12" s="555" t="s">
        <v>254</v>
      </c>
      <c r="EY12" s="556"/>
      <c r="EZ12" s="771">
        <f>DQ12</f>
        <v>0</v>
      </c>
      <c r="FA12" s="680"/>
      <c r="FB12" s="680"/>
      <c r="FC12" s="680"/>
      <c r="FD12" s="751"/>
      <c r="FE12" s="680"/>
      <c r="FF12" s="680"/>
      <c r="FG12" s="680"/>
      <c r="FH12" s="680"/>
      <c r="FI12" s="680"/>
      <c r="FJ12" s="752"/>
      <c r="FK12" s="680"/>
      <c r="FL12" s="680"/>
    </row>
    <row r="13" spans="1:168" ht="14.25" hidden="1" thickBot="1">
      <c r="A13" s="91"/>
      <c r="B13" s="951" t="str">
        <f t="shared" si="7"/>
        <v>1.1.2</v>
      </c>
      <c r="C13" s="981">
        <f t="shared" si="8"/>
        <v>0</v>
      </c>
      <c r="D13" s="982" t="e">
        <f>IF(I$11=0,0,G13/I$11)</f>
        <v>#REF!</v>
      </c>
      <c r="E13" s="982" t="e">
        <f>IF(J$11=0,0,H13/J$11)</f>
        <v>#REF!</v>
      </c>
      <c r="F13" s="91"/>
      <c r="G13" s="983" t="e">
        <f t="shared" si="9"/>
        <v>#REF!</v>
      </c>
      <c r="H13" s="983" t="e">
        <f t="shared" si="10"/>
        <v>#REF!</v>
      </c>
      <c r="I13" s="984"/>
      <c r="J13" s="984"/>
      <c r="K13" s="983" t="e">
        <f>IF(#REF!=0,0,1)</f>
        <v>#REF!</v>
      </c>
      <c r="L13" s="983" t="e">
        <f>IF(#REF!=0,0,1)</f>
        <v>#REF!</v>
      </c>
      <c r="M13" s="983">
        <f t="shared" si="11"/>
        <v>0</v>
      </c>
      <c r="N13" s="983">
        <f t="shared" si="12"/>
        <v>0</v>
      </c>
      <c r="O13" s="91"/>
      <c r="P13" s="1000"/>
      <c r="Q13" s="1001"/>
      <c r="R13" s="1002">
        <v>2</v>
      </c>
      <c r="S13" s="1003" t="s">
        <v>605</v>
      </c>
      <c r="T13" s="1004"/>
      <c r="U13" s="892"/>
      <c r="V13" s="815"/>
      <c r="W13" s="837"/>
      <c r="X13" s="91"/>
      <c r="Y13" s="929">
        <f t="shared" si="39"/>
        <v>0</v>
      </c>
      <c r="Z13" s="929">
        <f t="shared" si="40"/>
        <v>0</v>
      </c>
      <c r="AA13" s="929">
        <f t="shared" si="41"/>
        <v>0</v>
      </c>
      <c r="AB13" s="929">
        <f t="shared" si="42"/>
        <v>0</v>
      </c>
      <c r="AC13" s="929">
        <f t="shared" si="43"/>
        <v>0</v>
      </c>
      <c r="AD13" s="929">
        <f t="shared" si="44"/>
        <v>0</v>
      </c>
      <c r="AE13" s="929">
        <f t="shared" si="45"/>
        <v>0</v>
      </c>
      <c r="AF13" s="929">
        <f t="shared" si="46"/>
        <v>0</v>
      </c>
      <c r="AG13" s="929">
        <f t="shared" si="47"/>
        <v>0</v>
      </c>
      <c r="AH13" s="929">
        <f t="shared" si="48"/>
        <v>0</v>
      </c>
      <c r="AI13" s="929">
        <f t="shared" si="49"/>
        <v>0</v>
      </c>
      <c r="AJ13" s="929">
        <f t="shared" si="50"/>
        <v>0</v>
      </c>
      <c r="AK13" s="929">
        <f t="shared" si="51"/>
        <v>0</v>
      </c>
      <c r="AL13" s="91"/>
      <c r="AM13" s="1005"/>
      <c r="AN13" s="1005"/>
      <c r="AO13" s="1005"/>
      <c r="AP13" s="1005"/>
      <c r="AQ13" s="1005"/>
      <c r="AR13" s="1005"/>
      <c r="AS13" s="1005"/>
      <c r="AT13" s="1005"/>
      <c r="AU13" s="1005"/>
      <c r="AV13" s="1005"/>
      <c r="AW13" s="1005"/>
      <c r="AX13" s="1005"/>
      <c r="AY13" s="1005"/>
      <c r="AZ13" s="91"/>
      <c r="BA13" s="990"/>
      <c r="BB13" s="990" t="e">
        <f t="shared" si="14"/>
        <v>#REF!</v>
      </c>
      <c r="BC13" s="990"/>
      <c r="BD13" s="991" t="e">
        <f>BR13*#REF!</f>
        <v>#REF!</v>
      </c>
      <c r="BE13" s="991" t="e">
        <f>BS13*#REF!</f>
        <v>#REF!</v>
      </c>
      <c r="BF13" s="991" t="e">
        <f>BT13*#REF!</f>
        <v>#REF!</v>
      </c>
      <c r="BG13" s="991" t="e">
        <f>BU13*#REF!</f>
        <v>#REF!</v>
      </c>
      <c r="BH13" s="991" t="e">
        <f>BV13*#REF!</f>
        <v>#REF!</v>
      </c>
      <c r="BI13" s="991" t="e">
        <f>BW13*#REF!</f>
        <v>#REF!</v>
      </c>
      <c r="BJ13" s="991" t="e">
        <f>BX13*#REF!</f>
        <v>#REF!</v>
      </c>
      <c r="BK13" s="991" t="e">
        <f>BY13*#REF!</f>
        <v>#REF!</v>
      </c>
      <c r="BL13" s="991" t="e">
        <f>BZ13*#REF!</f>
        <v>#REF!</v>
      </c>
      <c r="BM13" s="991" t="e">
        <f>CA13*#REF!</f>
        <v>#REF!</v>
      </c>
      <c r="BN13" s="91"/>
      <c r="BO13" s="992" t="str">
        <f t="shared" si="15"/>
        <v>1.1.2</v>
      </c>
      <c r="BP13" s="992" t="str">
        <f t="shared" si="16"/>
        <v xml:space="preserve"> Q1 1.1</v>
      </c>
      <c r="BQ13" s="981">
        <f t="shared" si="17"/>
        <v>0</v>
      </c>
      <c r="BR13" s="993">
        <f t="shared" si="18"/>
        <v>0</v>
      </c>
      <c r="BS13" s="993">
        <f t="shared" si="19"/>
        <v>0</v>
      </c>
      <c r="BT13" s="993">
        <f t="shared" si="20"/>
        <v>0</v>
      </c>
      <c r="BU13" s="993">
        <f t="shared" si="21"/>
        <v>0</v>
      </c>
      <c r="BV13" s="993">
        <f t="shared" si="22"/>
        <v>0</v>
      </c>
      <c r="BW13" s="993">
        <f t="shared" si="23"/>
        <v>0</v>
      </c>
      <c r="BX13" s="993">
        <f t="shared" si="24"/>
        <v>0</v>
      </c>
      <c r="BY13" s="993">
        <f t="shared" si="25"/>
        <v>0</v>
      </c>
      <c r="BZ13" s="993">
        <f t="shared" si="26"/>
        <v>0</v>
      </c>
      <c r="CA13" s="993">
        <f t="shared" si="27"/>
        <v>0</v>
      </c>
      <c r="CB13" s="994">
        <f t="shared" si="28"/>
        <v>0</v>
      </c>
      <c r="CC13" s="993">
        <f t="shared" si="29"/>
        <v>0</v>
      </c>
      <c r="CD13" s="993">
        <f t="shared" si="30"/>
        <v>0</v>
      </c>
      <c r="CF13" s="551" t="s">
        <v>256</v>
      </c>
      <c r="CG13" s="555" t="s">
        <v>254</v>
      </c>
      <c r="CH13" s="556" t="s">
        <v>257</v>
      </c>
      <c r="CI13" s="553">
        <v>0.6</v>
      </c>
      <c r="CJ13" s="553"/>
      <c r="CK13" s="553"/>
      <c r="CL13" s="553"/>
      <c r="CM13" s="553"/>
      <c r="CN13" s="553">
        <v>0.6</v>
      </c>
      <c r="CO13" s="558"/>
      <c r="CP13" s="553">
        <v>0.6</v>
      </c>
      <c r="CQ13" s="553"/>
      <c r="CR13" s="553"/>
      <c r="CS13" s="559">
        <v>0.6</v>
      </c>
      <c r="CT13" s="558"/>
      <c r="CU13" s="558"/>
      <c r="CW13" s="551" t="s">
        <v>256</v>
      </c>
      <c r="CX13" s="555" t="s">
        <v>254</v>
      </c>
      <c r="CY13" s="556" t="s">
        <v>257</v>
      </c>
      <c r="CZ13" s="558"/>
      <c r="DA13" s="558"/>
      <c r="DB13" s="558"/>
      <c r="DC13" s="558"/>
      <c r="DD13" s="560"/>
      <c r="DE13" s="558"/>
      <c r="DF13" s="558"/>
      <c r="DG13" s="558"/>
      <c r="DH13" s="558"/>
      <c r="DI13" s="558"/>
      <c r="DJ13" s="559"/>
      <c r="DK13" s="558"/>
      <c r="DL13" s="558"/>
      <c r="DN13" s="551" t="s">
        <v>256</v>
      </c>
      <c r="DO13" s="555" t="s">
        <v>254</v>
      </c>
      <c r="DP13" s="556"/>
      <c r="DQ13" s="558"/>
      <c r="DR13" s="558"/>
      <c r="DS13" s="558"/>
      <c r="DT13" s="558"/>
      <c r="DU13" s="660"/>
      <c r="DV13" s="558"/>
      <c r="DW13" s="558"/>
      <c r="DX13" s="558"/>
      <c r="DY13" s="558"/>
      <c r="DZ13" s="558"/>
      <c r="EA13" s="559"/>
      <c r="EB13" s="558"/>
      <c r="EC13" s="558"/>
      <c r="ED13" s="651"/>
      <c r="EF13" s="551" t="s">
        <v>256</v>
      </c>
      <c r="EG13" s="555" t="s">
        <v>254</v>
      </c>
      <c r="EH13" s="556"/>
      <c r="EI13" s="691"/>
      <c r="EJ13" s="691"/>
      <c r="EK13" s="691"/>
      <c r="EL13" s="691"/>
      <c r="EM13" s="692"/>
      <c r="EN13" s="691"/>
      <c r="EO13" s="691"/>
      <c r="EP13" s="691"/>
      <c r="EQ13" s="691"/>
      <c r="ER13" s="691"/>
      <c r="ES13" s="693"/>
      <c r="ET13" s="691"/>
      <c r="EU13" s="691"/>
      <c r="EW13" s="551" t="s">
        <v>256</v>
      </c>
      <c r="EX13" s="555" t="s">
        <v>254</v>
      </c>
      <c r="EY13" s="556"/>
      <c r="EZ13" s="771">
        <f>DQ13</f>
        <v>0</v>
      </c>
      <c r="FA13" s="680"/>
      <c r="FB13" s="680"/>
      <c r="FC13" s="680"/>
      <c r="FD13" s="751"/>
      <c r="FE13" s="680"/>
      <c r="FF13" s="680"/>
      <c r="FG13" s="680"/>
      <c r="FH13" s="680"/>
      <c r="FI13" s="680"/>
      <c r="FJ13" s="752"/>
      <c r="FK13" s="680"/>
      <c r="FL13" s="680"/>
    </row>
    <row r="14" spans="1:168" ht="14.25" thickBot="1">
      <c r="A14" s="91"/>
      <c r="B14" s="951">
        <f t="shared" si="7"/>
        <v>1.2</v>
      </c>
      <c r="C14" s="981" t="str">
        <f t="shared" si="8"/>
        <v>遮音</v>
      </c>
      <c r="D14" s="982" t="e">
        <f>IF(I$10=0,0,G14/I$10)</f>
        <v>#REF!</v>
      </c>
      <c r="E14" s="982" t="e">
        <f>IF(J$10=0,0,H14/J$10)</f>
        <v>#REF!</v>
      </c>
      <c r="F14" s="91"/>
      <c r="G14" s="983" t="e">
        <f t="shared" si="9"/>
        <v>#REF!</v>
      </c>
      <c r="H14" s="983" t="e">
        <f t="shared" si="10"/>
        <v>#REF!</v>
      </c>
      <c r="I14" s="984" t="e">
        <f>SUM(G15:G18)</f>
        <v>#REF!</v>
      </c>
      <c r="J14" s="984" t="e">
        <f>SUM(H15:H18)</f>
        <v>#REF!</v>
      </c>
      <c r="K14" s="983" t="e">
        <f>IF(#REF!=0,0,1)</f>
        <v>#REF!</v>
      </c>
      <c r="L14" s="983" t="e">
        <f>IF(#REF!=0,0,1)</f>
        <v>#REF!</v>
      </c>
      <c r="M14" s="983">
        <f t="shared" si="11"/>
        <v>0.4</v>
      </c>
      <c r="N14" s="983">
        <f t="shared" si="12"/>
        <v>0</v>
      </c>
      <c r="O14" s="91"/>
      <c r="P14" s="985"/>
      <c r="Q14" s="986">
        <v>1.2</v>
      </c>
      <c r="R14" s="988" t="s">
        <v>606</v>
      </c>
      <c r="S14" s="45"/>
      <c r="T14" s="45"/>
      <c r="U14" s="892"/>
      <c r="V14" s="816">
        <f>IF(SUMPRODUCT($AM$7:$AV$7,Y14:AH14)=0,0,SUMPRODUCT($AM$7:$AV$7,AM14:AV14)/SUMPRODUCT($AM$7:$AV$7,Y14:AH14))</f>
        <v>0</v>
      </c>
      <c r="W14" s="798">
        <f t="shared" ref="W14:W77" si="52">IF(SUMPRODUCT($AW$7:$AY$7,AI14:AK14)=0,0,SUMPRODUCT($AW$7:$AY$7,AW14:AY14)/SUMPRODUCT($AW$7:$AY$7,AI14:AK14))</f>
        <v>0</v>
      </c>
      <c r="X14" s="91"/>
      <c r="Y14" s="929">
        <f t="shared" si="39"/>
        <v>0</v>
      </c>
      <c r="Z14" s="929">
        <f t="shared" si="40"/>
        <v>0</v>
      </c>
      <c r="AA14" s="929">
        <f t="shared" si="41"/>
        <v>0</v>
      </c>
      <c r="AB14" s="929">
        <f t="shared" si="42"/>
        <v>0</v>
      </c>
      <c r="AC14" s="929">
        <f t="shared" si="43"/>
        <v>0</v>
      </c>
      <c r="AD14" s="929">
        <f t="shared" si="44"/>
        <v>0</v>
      </c>
      <c r="AE14" s="929">
        <f t="shared" si="45"/>
        <v>0</v>
      </c>
      <c r="AF14" s="929">
        <f t="shared" si="46"/>
        <v>0</v>
      </c>
      <c r="AG14" s="929">
        <f t="shared" si="47"/>
        <v>0</v>
      </c>
      <c r="AH14" s="929">
        <f t="shared" si="48"/>
        <v>0</v>
      </c>
      <c r="AI14" s="929">
        <f t="shared" si="49"/>
        <v>0</v>
      </c>
      <c r="AJ14" s="929">
        <f t="shared" si="50"/>
        <v>0</v>
      </c>
      <c r="AK14" s="929">
        <f t="shared" si="51"/>
        <v>0</v>
      </c>
      <c r="AL14" s="91"/>
      <c r="AM14" s="1006" t="s">
        <v>126</v>
      </c>
      <c r="AN14" s="1006" t="s">
        <v>126</v>
      </c>
      <c r="AO14" s="1006" t="s">
        <v>126</v>
      </c>
      <c r="AP14" s="1006" t="s">
        <v>126</v>
      </c>
      <c r="AQ14" s="1006" t="s">
        <v>126</v>
      </c>
      <c r="AR14" s="1006" t="s">
        <v>126</v>
      </c>
      <c r="AS14" s="1006" t="s">
        <v>126</v>
      </c>
      <c r="AT14" s="1006" t="s">
        <v>126</v>
      </c>
      <c r="AU14" s="1006" t="s">
        <v>126</v>
      </c>
      <c r="AV14" s="1006" t="s">
        <v>126</v>
      </c>
      <c r="AW14" s="1006" t="s">
        <v>126</v>
      </c>
      <c r="AX14" s="1006" t="s">
        <v>126</v>
      </c>
      <c r="AY14" s="1006" t="s">
        <v>126</v>
      </c>
      <c r="AZ14" s="91"/>
      <c r="BA14" s="990"/>
      <c r="BB14" s="990" t="e">
        <f t="shared" si="14"/>
        <v>#REF!</v>
      </c>
      <c r="BC14" s="990"/>
      <c r="BD14" s="991" t="e">
        <f>BR14*#REF!</f>
        <v>#REF!</v>
      </c>
      <c r="BE14" s="991" t="e">
        <f>BS14*#REF!</f>
        <v>#REF!</v>
      </c>
      <c r="BF14" s="991" t="e">
        <f>BT14*#REF!</f>
        <v>#REF!</v>
      </c>
      <c r="BG14" s="991" t="e">
        <f>BU14*#REF!</f>
        <v>#REF!</v>
      </c>
      <c r="BH14" s="991" t="e">
        <f>BV14*#REF!</f>
        <v>#REF!</v>
      </c>
      <c r="BI14" s="991" t="e">
        <f>BW14*#REF!</f>
        <v>#REF!</v>
      </c>
      <c r="BJ14" s="991" t="e">
        <f>BX14*#REF!</f>
        <v>#REF!</v>
      </c>
      <c r="BK14" s="991" t="e">
        <f>BY14*#REF!</f>
        <v>#REF!</v>
      </c>
      <c r="BL14" s="991" t="e">
        <f>BZ14*#REF!</f>
        <v>#REF!</v>
      </c>
      <c r="BM14" s="991" t="e">
        <f>CA14*#REF!</f>
        <v>#REF!</v>
      </c>
      <c r="BN14" s="91"/>
      <c r="BO14" s="992">
        <f t="shared" si="15"/>
        <v>1.2</v>
      </c>
      <c r="BP14" s="992" t="str">
        <f t="shared" si="16"/>
        <v xml:space="preserve"> Q1 1</v>
      </c>
      <c r="BQ14" s="981" t="str">
        <f t="shared" si="17"/>
        <v>遮音</v>
      </c>
      <c r="BR14" s="993">
        <f t="shared" si="18"/>
        <v>0.4</v>
      </c>
      <c r="BS14" s="993">
        <f t="shared" si="19"/>
        <v>0.4</v>
      </c>
      <c r="BT14" s="993">
        <f t="shared" si="20"/>
        <v>0.4</v>
      </c>
      <c r="BU14" s="993">
        <f t="shared" si="21"/>
        <v>0.4</v>
      </c>
      <c r="BV14" s="993">
        <f t="shared" si="22"/>
        <v>0.4</v>
      </c>
      <c r="BW14" s="993">
        <f t="shared" si="23"/>
        <v>0.4</v>
      </c>
      <c r="BX14" s="993">
        <f t="shared" si="24"/>
        <v>0.4</v>
      </c>
      <c r="BY14" s="993">
        <f t="shared" si="25"/>
        <v>0.4</v>
      </c>
      <c r="BZ14" s="993">
        <f t="shared" si="26"/>
        <v>0.4</v>
      </c>
      <c r="CA14" s="993">
        <f t="shared" si="27"/>
        <v>0.5</v>
      </c>
      <c r="CB14" s="994">
        <f t="shared" si="28"/>
        <v>0.4</v>
      </c>
      <c r="CC14" s="993">
        <f t="shared" si="29"/>
        <v>0.4</v>
      </c>
      <c r="CD14" s="993">
        <f t="shared" si="30"/>
        <v>0.5</v>
      </c>
      <c r="CF14" s="551">
        <v>1.2</v>
      </c>
      <c r="CG14" s="555" t="s">
        <v>252</v>
      </c>
      <c r="CH14" s="504" t="s">
        <v>821</v>
      </c>
      <c r="CI14" s="557">
        <v>0.4</v>
      </c>
      <c r="CJ14" s="553">
        <v>0.4</v>
      </c>
      <c r="CK14" s="553"/>
      <c r="CL14" s="553">
        <v>0.4</v>
      </c>
      <c r="CM14" s="553"/>
      <c r="CN14" s="557">
        <v>0.5</v>
      </c>
      <c r="CO14" s="558">
        <v>0.4</v>
      </c>
      <c r="CP14" s="557">
        <v>0.4</v>
      </c>
      <c r="CQ14" s="553"/>
      <c r="CR14" s="553"/>
      <c r="CS14" s="559">
        <v>0.5</v>
      </c>
      <c r="CT14" s="558">
        <v>0.4</v>
      </c>
      <c r="CU14" s="561">
        <v>0.4</v>
      </c>
      <c r="CW14" s="551">
        <v>1.2</v>
      </c>
      <c r="CX14" s="555" t="s">
        <v>252</v>
      </c>
      <c r="CY14" s="504" t="s">
        <v>821</v>
      </c>
      <c r="CZ14" s="558">
        <v>0.7</v>
      </c>
      <c r="DA14" s="558">
        <v>0.7</v>
      </c>
      <c r="DB14" s="558">
        <v>0.7</v>
      </c>
      <c r="DC14" s="558">
        <v>0.7</v>
      </c>
      <c r="DD14" s="560">
        <v>0.4</v>
      </c>
      <c r="DE14" s="558">
        <v>0.7</v>
      </c>
      <c r="DF14" s="558">
        <v>0.7</v>
      </c>
      <c r="DG14" s="558">
        <v>0.7</v>
      </c>
      <c r="DH14" s="558">
        <v>0.7</v>
      </c>
      <c r="DI14" s="558">
        <v>1</v>
      </c>
      <c r="DJ14" s="559">
        <v>0.7</v>
      </c>
      <c r="DK14" s="558">
        <v>0.7</v>
      </c>
      <c r="DL14" s="558">
        <v>1</v>
      </c>
      <c r="DN14" s="551">
        <v>1.2</v>
      </c>
      <c r="DO14" s="555" t="s">
        <v>252</v>
      </c>
      <c r="DP14" s="504" t="s">
        <v>821</v>
      </c>
      <c r="DQ14" s="558">
        <v>0.4</v>
      </c>
      <c r="DR14" s="558">
        <v>0.4</v>
      </c>
      <c r="DS14" s="558">
        <v>0.4</v>
      </c>
      <c r="DT14" s="558">
        <v>0.4</v>
      </c>
      <c r="DU14" s="660">
        <v>0.4</v>
      </c>
      <c r="DV14" s="558">
        <v>0.4</v>
      </c>
      <c r="DW14" s="558">
        <v>0.4</v>
      </c>
      <c r="DX14" s="558">
        <v>0.4</v>
      </c>
      <c r="DY14" s="558">
        <v>0.4</v>
      </c>
      <c r="DZ14" s="558">
        <v>0.5</v>
      </c>
      <c r="EA14" s="558">
        <v>0.4</v>
      </c>
      <c r="EB14" s="558">
        <v>0.4</v>
      </c>
      <c r="EC14" s="558">
        <v>0.5</v>
      </c>
      <c r="ED14" s="651"/>
      <c r="EF14" s="551">
        <v>1.2</v>
      </c>
      <c r="EG14" s="555" t="s">
        <v>252</v>
      </c>
      <c r="EH14" s="504" t="s">
        <v>821</v>
      </c>
      <c r="EI14" s="680">
        <v>0.67</v>
      </c>
      <c r="EJ14" s="680">
        <v>0.67</v>
      </c>
      <c r="EK14" s="680">
        <v>0.67</v>
      </c>
      <c r="EL14" s="680">
        <v>0.67</v>
      </c>
      <c r="EM14" s="680">
        <v>0.67</v>
      </c>
      <c r="EN14" s="680">
        <v>0.67</v>
      </c>
      <c r="EO14" s="680">
        <v>0.67</v>
      </c>
      <c r="EP14" s="680">
        <v>0.67</v>
      </c>
      <c r="EQ14" s="680">
        <v>0.67</v>
      </c>
      <c r="ER14" s="680">
        <v>1</v>
      </c>
      <c r="ES14" s="680">
        <v>0.67</v>
      </c>
      <c r="ET14" s="680">
        <v>0.67</v>
      </c>
      <c r="EU14" s="680">
        <v>1</v>
      </c>
      <c r="EW14" s="551">
        <v>1.2</v>
      </c>
      <c r="EX14" s="555" t="s">
        <v>252</v>
      </c>
      <c r="EY14" s="504" t="s">
        <v>821</v>
      </c>
      <c r="EZ14" s="771">
        <v>0</v>
      </c>
      <c r="FA14" s="680"/>
      <c r="FB14" s="680"/>
      <c r="FC14" s="680"/>
      <c r="FD14" s="680"/>
      <c r="FE14" s="680"/>
      <c r="FF14" s="680"/>
      <c r="FG14" s="680"/>
      <c r="FH14" s="680"/>
      <c r="FI14" s="680"/>
      <c r="FJ14" s="680"/>
      <c r="FK14" s="680"/>
      <c r="FL14" s="680"/>
    </row>
    <row r="15" spans="1:168">
      <c r="A15" s="91"/>
      <c r="B15" s="951" t="str">
        <f t="shared" si="7"/>
        <v>1.2.1</v>
      </c>
      <c r="C15" s="981" t="str">
        <f t="shared" si="8"/>
        <v>開口部遮音性能</v>
      </c>
      <c r="D15" s="982" t="e">
        <f>IF(I$14=0,0,G15/I$14)</f>
        <v>#REF!</v>
      </c>
      <c r="E15" s="982" t="e">
        <f>IF(J$14=0,0,H15/J$14)</f>
        <v>#REF!</v>
      </c>
      <c r="F15" s="91"/>
      <c r="G15" s="983" t="e">
        <f t="shared" si="9"/>
        <v>#REF!</v>
      </c>
      <c r="H15" s="983" t="e">
        <f t="shared" si="10"/>
        <v>#REF!</v>
      </c>
      <c r="I15" s="984"/>
      <c r="J15" s="984"/>
      <c r="K15" s="983" t="e">
        <f>IF(#REF!=0,0,1)</f>
        <v>#REF!</v>
      </c>
      <c r="L15" s="983" t="e">
        <f>IF(#REF!=0,0,1)</f>
        <v>#REF!</v>
      </c>
      <c r="M15" s="983">
        <f t="shared" si="11"/>
        <v>0.6</v>
      </c>
      <c r="N15" s="983">
        <f t="shared" si="12"/>
        <v>0</v>
      </c>
      <c r="O15" s="91"/>
      <c r="P15" s="985"/>
      <c r="Q15" s="1007"/>
      <c r="R15" s="1008">
        <v>1</v>
      </c>
      <c r="S15" s="1009" t="s">
        <v>179</v>
      </c>
      <c r="T15" s="988"/>
      <c r="U15" s="892"/>
      <c r="V15" s="817">
        <f>IF(SUMPRODUCT($AM$7:$AV$7,Y15:AH15)=0,0,SUMPRODUCT($AM$7:$AV$7,AM15:AV15)/SUMPRODUCT($AM$7:$AV$7,Y15:AH15))</f>
        <v>0</v>
      </c>
      <c r="W15" s="838">
        <f t="shared" si="52"/>
        <v>0</v>
      </c>
      <c r="X15" s="91"/>
      <c r="Y15" s="929">
        <f t="shared" si="39"/>
        <v>0</v>
      </c>
      <c r="Z15" s="929">
        <f t="shared" si="40"/>
        <v>0</v>
      </c>
      <c r="AA15" s="929">
        <f t="shared" si="41"/>
        <v>0</v>
      </c>
      <c r="AB15" s="929">
        <f t="shared" si="42"/>
        <v>0</v>
      </c>
      <c r="AC15" s="929">
        <f t="shared" si="43"/>
        <v>0</v>
      </c>
      <c r="AD15" s="929">
        <f t="shared" si="44"/>
        <v>0</v>
      </c>
      <c r="AE15" s="929">
        <f t="shared" si="45"/>
        <v>0</v>
      </c>
      <c r="AF15" s="929">
        <f t="shared" si="46"/>
        <v>0</v>
      </c>
      <c r="AG15" s="929">
        <f t="shared" si="47"/>
        <v>0</v>
      </c>
      <c r="AH15" s="929">
        <f t="shared" si="48"/>
        <v>0</v>
      </c>
      <c r="AI15" s="929">
        <f t="shared" si="49"/>
        <v>0</v>
      </c>
      <c r="AJ15" s="929">
        <f t="shared" si="50"/>
        <v>0</v>
      </c>
      <c r="AK15" s="929">
        <f t="shared" si="51"/>
        <v>0</v>
      </c>
      <c r="AL15" s="91"/>
      <c r="AM15" s="784"/>
      <c r="AN15" s="784"/>
      <c r="AO15" s="784"/>
      <c r="AP15" s="784"/>
      <c r="AQ15" s="784"/>
      <c r="AR15" s="784"/>
      <c r="AS15" s="784"/>
      <c r="AT15" s="784"/>
      <c r="AU15" s="784"/>
      <c r="AV15" s="784"/>
      <c r="AW15" s="784"/>
      <c r="AX15" s="784"/>
      <c r="AY15" s="784"/>
      <c r="AZ15" s="91"/>
      <c r="BA15" s="990"/>
      <c r="BB15" s="990" t="e">
        <f t="shared" si="14"/>
        <v>#REF!</v>
      </c>
      <c r="BC15" s="990"/>
      <c r="BD15" s="991" t="e">
        <f>BR15*#REF!</f>
        <v>#REF!</v>
      </c>
      <c r="BE15" s="991" t="e">
        <f>BS15*#REF!</f>
        <v>#REF!</v>
      </c>
      <c r="BF15" s="991" t="e">
        <f>BT15*#REF!</f>
        <v>#REF!</v>
      </c>
      <c r="BG15" s="991" t="e">
        <f>BU15*#REF!</f>
        <v>#REF!</v>
      </c>
      <c r="BH15" s="1011" t="e">
        <f>BV15*#REF!</f>
        <v>#REF!</v>
      </c>
      <c r="BI15" s="991" t="e">
        <f>BW15*#REF!</f>
        <v>#REF!</v>
      </c>
      <c r="BJ15" s="991" t="e">
        <f>BX15*#REF!</f>
        <v>#REF!</v>
      </c>
      <c r="BK15" s="991" t="e">
        <f>BY15*#REF!</f>
        <v>#REF!</v>
      </c>
      <c r="BL15" s="991" t="e">
        <f>BZ15*#REF!</f>
        <v>#REF!</v>
      </c>
      <c r="BM15" s="991" t="e">
        <f>CA15*#REF!</f>
        <v>#REF!</v>
      </c>
      <c r="BN15" s="91"/>
      <c r="BO15" s="992" t="str">
        <f t="shared" si="15"/>
        <v>1.2.1</v>
      </c>
      <c r="BP15" s="992" t="str">
        <f t="shared" si="16"/>
        <v xml:space="preserve"> Q1 1.2</v>
      </c>
      <c r="BQ15" s="981" t="str">
        <f t="shared" si="17"/>
        <v>開口部遮音性能</v>
      </c>
      <c r="BR15" s="993">
        <f t="shared" si="18"/>
        <v>0.6</v>
      </c>
      <c r="BS15" s="993">
        <f t="shared" si="19"/>
        <v>0.3</v>
      </c>
      <c r="BT15" s="993">
        <f t="shared" si="20"/>
        <v>1</v>
      </c>
      <c r="BU15" s="993">
        <f t="shared" si="21"/>
        <v>0.6</v>
      </c>
      <c r="BV15" s="1012">
        <f t="shared" si="22"/>
        <v>1</v>
      </c>
      <c r="BW15" s="993">
        <f t="shared" si="23"/>
        <v>0.6</v>
      </c>
      <c r="BX15" s="993">
        <f t="shared" si="24"/>
        <v>0.3</v>
      </c>
      <c r="BY15" s="993">
        <f t="shared" si="25"/>
        <v>0.4</v>
      </c>
      <c r="BZ15" s="993">
        <f t="shared" si="26"/>
        <v>1</v>
      </c>
      <c r="CA15" s="993">
        <f t="shared" si="27"/>
        <v>1</v>
      </c>
      <c r="CB15" s="994">
        <f t="shared" si="28"/>
        <v>0.3</v>
      </c>
      <c r="CC15" s="993">
        <f t="shared" si="29"/>
        <v>0.3</v>
      </c>
      <c r="CD15" s="993">
        <f t="shared" si="30"/>
        <v>0.3</v>
      </c>
      <c r="CF15" s="551" t="s">
        <v>66</v>
      </c>
      <c r="CG15" s="555" t="s">
        <v>258</v>
      </c>
      <c r="CH15" s="504" t="s">
        <v>67</v>
      </c>
      <c r="CI15" s="563"/>
      <c r="CJ15" s="563"/>
      <c r="CK15" s="563"/>
      <c r="CL15" s="563"/>
      <c r="CM15" s="563"/>
      <c r="CN15" s="563"/>
      <c r="CO15" s="558"/>
      <c r="CP15" s="563"/>
      <c r="CQ15" s="563"/>
      <c r="CR15" s="563"/>
      <c r="CS15" s="559"/>
      <c r="CT15" s="558"/>
      <c r="CU15" s="558"/>
      <c r="CW15" s="551" t="s">
        <v>66</v>
      </c>
      <c r="CX15" s="555" t="s">
        <v>258</v>
      </c>
      <c r="CY15" s="504" t="s">
        <v>67</v>
      </c>
      <c r="CZ15" s="558">
        <v>0.6</v>
      </c>
      <c r="DA15" s="558">
        <v>0.4</v>
      </c>
      <c r="DB15" s="558">
        <v>1</v>
      </c>
      <c r="DC15" s="558">
        <v>0.6</v>
      </c>
      <c r="DD15" s="560">
        <v>1</v>
      </c>
      <c r="DE15" s="558">
        <v>0.6</v>
      </c>
      <c r="DF15" s="558">
        <v>0.4</v>
      </c>
      <c r="DG15" s="558">
        <v>0.4</v>
      </c>
      <c r="DH15" s="558">
        <v>1</v>
      </c>
      <c r="DI15" s="558">
        <v>1</v>
      </c>
      <c r="DJ15" s="559">
        <v>0.3</v>
      </c>
      <c r="DK15" s="558">
        <v>0.3</v>
      </c>
      <c r="DL15" s="558">
        <v>0.3</v>
      </c>
      <c r="DN15" s="551" t="s">
        <v>66</v>
      </c>
      <c r="DO15" s="555" t="s">
        <v>258</v>
      </c>
      <c r="DP15" s="504" t="s">
        <v>67</v>
      </c>
      <c r="DQ15" s="558">
        <v>0.6</v>
      </c>
      <c r="DR15" s="558">
        <v>0.3</v>
      </c>
      <c r="DS15" s="558">
        <v>1</v>
      </c>
      <c r="DT15" s="558">
        <v>0.6</v>
      </c>
      <c r="DU15" s="661">
        <v>1</v>
      </c>
      <c r="DV15" s="558">
        <v>0.6</v>
      </c>
      <c r="DW15" s="558">
        <v>0.3</v>
      </c>
      <c r="DX15" s="558">
        <v>0.4</v>
      </c>
      <c r="DY15" s="558">
        <v>1</v>
      </c>
      <c r="DZ15" s="558">
        <v>1</v>
      </c>
      <c r="EA15" s="558">
        <v>0.3</v>
      </c>
      <c r="EB15" s="558">
        <v>0.3</v>
      </c>
      <c r="EC15" s="558">
        <v>0.3</v>
      </c>
      <c r="ED15" s="651"/>
      <c r="EF15" s="551" t="s">
        <v>66</v>
      </c>
      <c r="EG15" s="555" t="s">
        <v>258</v>
      </c>
      <c r="EH15" s="504" t="s">
        <v>67</v>
      </c>
      <c r="EI15" s="691">
        <f t="shared" si="33"/>
        <v>0.6</v>
      </c>
      <c r="EJ15" s="691">
        <f t="shared" si="34"/>
        <v>0.3</v>
      </c>
      <c r="EK15" s="691">
        <f t="shared" si="35"/>
        <v>1</v>
      </c>
      <c r="EL15" s="691">
        <f t="shared" si="36"/>
        <v>0.6</v>
      </c>
      <c r="EM15" s="692">
        <f t="shared" ref="EM15:EO18" si="53">DU15</f>
        <v>1</v>
      </c>
      <c r="EN15" s="691">
        <f t="shared" si="53"/>
        <v>0.6</v>
      </c>
      <c r="EO15" s="691">
        <f t="shared" si="53"/>
        <v>0.3</v>
      </c>
      <c r="EP15" s="691">
        <f t="shared" si="37"/>
        <v>0.4</v>
      </c>
      <c r="EQ15" s="691">
        <f t="shared" si="38"/>
        <v>1</v>
      </c>
      <c r="ER15" s="691">
        <f t="shared" ref="ER15:EU18" si="54">DZ15</f>
        <v>1</v>
      </c>
      <c r="ES15" s="691">
        <f t="shared" si="54"/>
        <v>0.3</v>
      </c>
      <c r="ET15" s="691">
        <f t="shared" si="54"/>
        <v>0.3</v>
      </c>
      <c r="EU15" s="691">
        <f t="shared" si="54"/>
        <v>0.3</v>
      </c>
      <c r="EW15" s="551" t="s">
        <v>66</v>
      </c>
      <c r="EX15" s="555" t="s">
        <v>258</v>
      </c>
      <c r="EY15" s="504" t="s">
        <v>67</v>
      </c>
      <c r="EZ15" s="771">
        <v>0</v>
      </c>
      <c r="FA15" s="680"/>
      <c r="FB15" s="680"/>
      <c r="FC15" s="680"/>
      <c r="FD15" s="751"/>
      <c r="FE15" s="680"/>
      <c r="FF15" s="680"/>
      <c r="FG15" s="680"/>
      <c r="FH15" s="680"/>
      <c r="FI15" s="680"/>
      <c r="FJ15" s="680"/>
      <c r="FK15" s="680"/>
      <c r="FL15" s="680"/>
    </row>
    <row r="16" spans="1:168">
      <c r="A16" s="91"/>
      <c r="B16" s="951" t="str">
        <f t="shared" si="7"/>
        <v>1.2.2</v>
      </c>
      <c r="C16" s="981" t="str">
        <f t="shared" si="8"/>
        <v>界壁遮音性能</v>
      </c>
      <c r="D16" s="982" t="e">
        <f t="shared" ref="D16:E18" si="55">IF(I$14=0,0,G16/I$14)</f>
        <v>#REF!</v>
      </c>
      <c r="E16" s="982" t="e">
        <f t="shared" si="55"/>
        <v>#REF!</v>
      </c>
      <c r="F16" s="91"/>
      <c r="G16" s="983" t="e">
        <f t="shared" si="9"/>
        <v>#REF!</v>
      </c>
      <c r="H16" s="983" t="e">
        <f t="shared" si="10"/>
        <v>#REF!</v>
      </c>
      <c r="I16" s="983"/>
      <c r="J16" s="983"/>
      <c r="K16" s="983" t="e">
        <f>IF(#REF!=0,0,1)</f>
        <v>#REF!</v>
      </c>
      <c r="L16" s="983" t="e">
        <f>IF(#REF!=0,0,1)</f>
        <v>#REF!</v>
      </c>
      <c r="M16" s="983">
        <f t="shared" si="11"/>
        <v>0.4</v>
      </c>
      <c r="N16" s="983">
        <f t="shared" si="12"/>
        <v>0</v>
      </c>
      <c r="O16" s="91"/>
      <c r="P16" s="985"/>
      <c r="Q16" s="1013"/>
      <c r="R16" s="1008">
        <v>2</v>
      </c>
      <c r="S16" s="1009" t="s">
        <v>180</v>
      </c>
      <c r="T16" s="988"/>
      <c r="U16" s="892"/>
      <c r="V16" s="804">
        <f t="shared" ref="V16:V78" si="56">IF(SUMPRODUCT($AM$7:$AV$7,Y16:AH16)=0,0,SUMPRODUCT($AM$7:$AV$7,AM16:AV16)/SUMPRODUCT($AM$7:$AV$7,Y16:AH16))</f>
        <v>0</v>
      </c>
      <c r="W16" s="805">
        <f t="shared" si="52"/>
        <v>0</v>
      </c>
      <c r="X16" s="91"/>
      <c r="Y16" s="929">
        <f t="shared" si="39"/>
        <v>0</v>
      </c>
      <c r="Z16" s="929">
        <f t="shared" si="40"/>
        <v>0</v>
      </c>
      <c r="AA16" s="929">
        <f t="shared" si="41"/>
        <v>0</v>
      </c>
      <c r="AB16" s="929">
        <f t="shared" si="42"/>
        <v>0</v>
      </c>
      <c r="AC16" s="929">
        <f t="shared" si="43"/>
        <v>0</v>
      </c>
      <c r="AD16" s="929">
        <f t="shared" si="44"/>
        <v>0</v>
      </c>
      <c r="AE16" s="929">
        <f t="shared" si="45"/>
        <v>0</v>
      </c>
      <c r="AF16" s="929">
        <f t="shared" si="46"/>
        <v>0</v>
      </c>
      <c r="AG16" s="929">
        <f t="shared" si="47"/>
        <v>0</v>
      </c>
      <c r="AH16" s="929">
        <f t="shared" si="48"/>
        <v>0</v>
      </c>
      <c r="AI16" s="929">
        <f t="shared" si="49"/>
        <v>0</v>
      </c>
      <c r="AJ16" s="929">
        <f t="shared" si="50"/>
        <v>0</v>
      </c>
      <c r="AK16" s="929">
        <f t="shared" si="51"/>
        <v>0</v>
      </c>
      <c r="AL16" s="91"/>
      <c r="AM16" s="785"/>
      <c r="AN16" s="785"/>
      <c r="AO16" s="785"/>
      <c r="AP16" s="785"/>
      <c r="AQ16" s="785"/>
      <c r="AR16" s="785"/>
      <c r="AS16" s="785"/>
      <c r="AT16" s="785"/>
      <c r="AU16" s="785"/>
      <c r="AV16" s="785"/>
      <c r="AW16" s="785"/>
      <c r="AX16" s="785"/>
      <c r="AY16" s="785"/>
      <c r="AZ16" s="91"/>
      <c r="BA16" s="990"/>
      <c r="BB16" s="990" t="e">
        <f t="shared" si="14"/>
        <v>#REF!</v>
      </c>
      <c r="BC16" s="990"/>
      <c r="BD16" s="991" t="e">
        <f>BR16*#REF!</f>
        <v>#REF!</v>
      </c>
      <c r="BE16" s="991" t="e">
        <f>BS16*#REF!</f>
        <v>#REF!</v>
      </c>
      <c r="BF16" s="991" t="e">
        <f>BT16*#REF!</f>
        <v>#REF!</v>
      </c>
      <c r="BG16" s="991" t="e">
        <f>BU16*#REF!</f>
        <v>#REF!</v>
      </c>
      <c r="BH16" s="1011" t="e">
        <f>BV16*#REF!</f>
        <v>#REF!</v>
      </c>
      <c r="BI16" s="991" t="e">
        <f>BW16*#REF!</f>
        <v>#REF!</v>
      </c>
      <c r="BJ16" s="991" t="e">
        <f>BX16*#REF!</f>
        <v>#REF!</v>
      </c>
      <c r="BK16" s="991" t="e">
        <f>BY16*#REF!</f>
        <v>#REF!</v>
      </c>
      <c r="BL16" s="991" t="e">
        <f>BZ16*#REF!</f>
        <v>#REF!</v>
      </c>
      <c r="BM16" s="991" t="e">
        <f>CA16*#REF!</f>
        <v>#REF!</v>
      </c>
      <c r="BN16" s="91"/>
      <c r="BO16" s="992" t="str">
        <f t="shared" si="15"/>
        <v>1.2.2</v>
      </c>
      <c r="BP16" s="992" t="str">
        <f t="shared" si="16"/>
        <v xml:space="preserve"> Q1 1.2</v>
      </c>
      <c r="BQ16" s="981" t="str">
        <f t="shared" si="17"/>
        <v>界壁遮音性能</v>
      </c>
      <c r="BR16" s="993">
        <f t="shared" si="18"/>
        <v>0.4</v>
      </c>
      <c r="BS16" s="993">
        <f t="shared" si="19"/>
        <v>0.3</v>
      </c>
      <c r="BT16" s="993">
        <f t="shared" si="20"/>
        <v>0</v>
      </c>
      <c r="BU16" s="993">
        <f t="shared" si="21"/>
        <v>0.4</v>
      </c>
      <c r="BV16" s="1012">
        <f t="shared" si="22"/>
        <v>0</v>
      </c>
      <c r="BW16" s="993">
        <f t="shared" si="23"/>
        <v>0.4</v>
      </c>
      <c r="BX16" s="993">
        <f t="shared" si="24"/>
        <v>0.3</v>
      </c>
      <c r="BY16" s="993">
        <f t="shared" si="25"/>
        <v>0.6</v>
      </c>
      <c r="BZ16" s="993">
        <f t="shared" si="26"/>
        <v>0</v>
      </c>
      <c r="CA16" s="993">
        <f t="shared" si="27"/>
        <v>0</v>
      </c>
      <c r="CB16" s="994">
        <f t="shared" si="28"/>
        <v>0.3</v>
      </c>
      <c r="CC16" s="993">
        <f t="shared" si="29"/>
        <v>0.3</v>
      </c>
      <c r="CD16" s="993">
        <f t="shared" si="30"/>
        <v>0.3</v>
      </c>
      <c r="CF16" s="551" t="s">
        <v>68</v>
      </c>
      <c r="CG16" s="555" t="s">
        <v>258</v>
      </c>
      <c r="CH16" s="504" t="s">
        <v>180</v>
      </c>
      <c r="CI16" s="564">
        <v>1</v>
      </c>
      <c r="CJ16" s="558">
        <v>0.4</v>
      </c>
      <c r="CK16" s="558"/>
      <c r="CL16" s="558">
        <v>1</v>
      </c>
      <c r="CM16" s="565"/>
      <c r="CN16" s="564">
        <v>1</v>
      </c>
      <c r="CO16" s="558">
        <v>0.4</v>
      </c>
      <c r="CP16" s="564">
        <v>0.4</v>
      </c>
      <c r="CQ16" s="558"/>
      <c r="CR16" s="558"/>
      <c r="CS16" s="559">
        <v>1</v>
      </c>
      <c r="CT16" s="558">
        <v>0.4</v>
      </c>
      <c r="CU16" s="558">
        <v>0.4</v>
      </c>
      <c r="CW16" s="551" t="s">
        <v>68</v>
      </c>
      <c r="CX16" s="555" t="s">
        <v>258</v>
      </c>
      <c r="CY16" s="504" t="s">
        <v>180</v>
      </c>
      <c r="CZ16" s="558">
        <v>0.4</v>
      </c>
      <c r="DA16" s="558">
        <v>0.3</v>
      </c>
      <c r="DB16" s="558"/>
      <c r="DC16" s="558">
        <v>0.4</v>
      </c>
      <c r="DD16" s="560"/>
      <c r="DE16" s="558">
        <v>0.4</v>
      </c>
      <c r="DF16" s="558">
        <v>0.3</v>
      </c>
      <c r="DG16" s="558">
        <v>0.6</v>
      </c>
      <c r="DH16" s="558"/>
      <c r="DI16" s="558"/>
      <c r="DJ16" s="559">
        <v>0.3</v>
      </c>
      <c r="DK16" s="558">
        <v>0.3</v>
      </c>
      <c r="DL16" s="558">
        <v>0.3</v>
      </c>
      <c r="DN16" s="551" t="s">
        <v>68</v>
      </c>
      <c r="DO16" s="555" t="s">
        <v>258</v>
      </c>
      <c r="DP16" s="504" t="s">
        <v>180</v>
      </c>
      <c r="DQ16" s="558">
        <v>0.4</v>
      </c>
      <c r="DR16" s="558">
        <v>0.3</v>
      </c>
      <c r="DS16" s="558"/>
      <c r="DT16" s="558">
        <v>0.4</v>
      </c>
      <c r="DU16" s="660"/>
      <c r="DV16" s="558">
        <v>0.4</v>
      </c>
      <c r="DW16" s="558">
        <v>0.3</v>
      </c>
      <c r="DX16" s="558">
        <v>0.6</v>
      </c>
      <c r="DY16" s="558"/>
      <c r="DZ16" s="558"/>
      <c r="EA16" s="558">
        <v>0.3</v>
      </c>
      <c r="EB16" s="558">
        <v>0.3</v>
      </c>
      <c r="EC16" s="558">
        <v>0.3</v>
      </c>
      <c r="ED16" s="651"/>
      <c r="EF16" s="551" t="s">
        <v>68</v>
      </c>
      <c r="EG16" s="555" t="s">
        <v>258</v>
      </c>
      <c r="EH16" s="504" t="s">
        <v>180</v>
      </c>
      <c r="EI16" s="691">
        <f t="shared" si="33"/>
        <v>0.4</v>
      </c>
      <c r="EJ16" s="691">
        <f t="shared" si="34"/>
        <v>0.3</v>
      </c>
      <c r="EK16" s="691">
        <f t="shared" si="35"/>
        <v>0</v>
      </c>
      <c r="EL16" s="691">
        <f t="shared" si="36"/>
        <v>0.4</v>
      </c>
      <c r="EM16" s="692">
        <f t="shared" si="53"/>
        <v>0</v>
      </c>
      <c r="EN16" s="691">
        <f t="shared" si="53"/>
        <v>0.4</v>
      </c>
      <c r="EO16" s="691">
        <f t="shared" si="53"/>
        <v>0.3</v>
      </c>
      <c r="EP16" s="691">
        <f t="shared" si="37"/>
        <v>0.6</v>
      </c>
      <c r="EQ16" s="691">
        <f t="shared" si="38"/>
        <v>0</v>
      </c>
      <c r="ER16" s="691">
        <f t="shared" si="54"/>
        <v>0</v>
      </c>
      <c r="ES16" s="691">
        <f t="shared" si="54"/>
        <v>0.3</v>
      </c>
      <c r="ET16" s="691">
        <f t="shared" si="54"/>
        <v>0.3</v>
      </c>
      <c r="EU16" s="691">
        <f t="shared" si="54"/>
        <v>0.3</v>
      </c>
      <c r="EW16" s="551" t="s">
        <v>68</v>
      </c>
      <c r="EX16" s="555" t="s">
        <v>258</v>
      </c>
      <c r="EY16" s="504" t="s">
        <v>180</v>
      </c>
      <c r="EZ16" s="771">
        <v>0</v>
      </c>
      <c r="FA16" s="680"/>
      <c r="FB16" s="680"/>
      <c r="FC16" s="680"/>
      <c r="FD16" s="751"/>
      <c r="FE16" s="680"/>
      <c r="FF16" s="680"/>
      <c r="FG16" s="680"/>
      <c r="FH16" s="680"/>
      <c r="FI16" s="680"/>
      <c r="FJ16" s="680"/>
      <c r="FK16" s="680"/>
      <c r="FL16" s="680"/>
    </row>
    <row r="17" spans="1:168">
      <c r="A17" s="91"/>
      <c r="B17" s="951" t="str">
        <f t="shared" si="7"/>
        <v>1.2.3</v>
      </c>
      <c r="C17" s="981" t="str">
        <f t="shared" si="8"/>
        <v>界床遮音性能（軽量衝撃源）</v>
      </c>
      <c r="D17" s="982" t="e">
        <f t="shared" si="55"/>
        <v>#REF!</v>
      </c>
      <c r="E17" s="982" t="e">
        <f t="shared" si="55"/>
        <v>#REF!</v>
      </c>
      <c r="F17" s="91"/>
      <c r="G17" s="983" t="e">
        <f t="shared" si="9"/>
        <v>#REF!</v>
      </c>
      <c r="H17" s="983" t="e">
        <f t="shared" si="10"/>
        <v>#REF!</v>
      </c>
      <c r="I17" s="983"/>
      <c r="J17" s="983"/>
      <c r="K17" s="983" t="e">
        <f>IF(#REF!=0,0,1)</f>
        <v>#REF!</v>
      </c>
      <c r="L17" s="983" t="e">
        <f>IF(#REF!=0,0,1)</f>
        <v>#REF!</v>
      </c>
      <c r="M17" s="983">
        <f t="shared" si="11"/>
        <v>0</v>
      </c>
      <c r="N17" s="983">
        <f t="shared" si="12"/>
        <v>0</v>
      </c>
      <c r="O17" s="91"/>
      <c r="P17" s="985"/>
      <c r="Q17" s="1013"/>
      <c r="R17" s="1008">
        <v>3</v>
      </c>
      <c r="S17" s="1009" t="s">
        <v>181</v>
      </c>
      <c r="T17" s="988"/>
      <c r="U17" s="892"/>
      <c r="V17" s="804">
        <f t="shared" si="56"/>
        <v>0</v>
      </c>
      <c r="W17" s="805">
        <f t="shared" si="52"/>
        <v>0</v>
      </c>
      <c r="X17" s="91"/>
      <c r="Y17" s="929">
        <f t="shared" si="39"/>
        <v>0</v>
      </c>
      <c r="Z17" s="929">
        <f t="shared" si="40"/>
        <v>0</v>
      </c>
      <c r="AA17" s="929">
        <f t="shared" si="41"/>
        <v>0</v>
      </c>
      <c r="AB17" s="929">
        <f t="shared" si="42"/>
        <v>0</v>
      </c>
      <c r="AC17" s="929">
        <f t="shared" si="43"/>
        <v>0</v>
      </c>
      <c r="AD17" s="929">
        <f t="shared" si="44"/>
        <v>0</v>
      </c>
      <c r="AE17" s="929">
        <f t="shared" si="45"/>
        <v>0</v>
      </c>
      <c r="AF17" s="929">
        <f t="shared" si="46"/>
        <v>0</v>
      </c>
      <c r="AG17" s="929">
        <f t="shared" si="47"/>
        <v>0</v>
      </c>
      <c r="AH17" s="929">
        <f t="shared" si="48"/>
        <v>0</v>
      </c>
      <c r="AI17" s="929">
        <f t="shared" si="49"/>
        <v>1</v>
      </c>
      <c r="AJ17" s="929">
        <f t="shared" si="50"/>
        <v>0</v>
      </c>
      <c r="AK17" s="929">
        <f t="shared" si="51"/>
        <v>0</v>
      </c>
      <c r="AL17" s="91"/>
      <c r="AM17" s="785"/>
      <c r="AN17" s="785"/>
      <c r="AO17" s="785"/>
      <c r="AP17" s="785"/>
      <c r="AQ17" s="785"/>
      <c r="AR17" s="785"/>
      <c r="AS17" s="785"/>
      <c r="AT17" s="785"/>
      <c r="AU17" s="785"/>
      <c r="AV17" s="785"/>
      <c r="AW17" s="785">
        <v>4</v>
      </c>
      <c r="AX17" s="785"/>
      <c r="AY17" s="785"/>
      <c r="AZ17" s="91"/>
      <c r="BA17" s="990"/>
      <c r="BB17" s="990" t="e">
        <f t="shared" si="14"/>
        <v>#REF!</v>
      </c>
      <c r="BC17" s="990"/>
      <c r="BD17" s="991" t="e">
        <f>BR17*#REF!</f>
        <v>#REF!</v>
      </c>
      <c r="BE17" s="991" t="e">
        <f>BS17*#REF!</f>
        <v>#REF!</v>
      </c>
      <c r="BF17" s="991" t="e">
        <f>BT17*#REF!</f>
        <v>#REF!</v>
      </c>
      <c r="BG17" s="991" t="e">
        <f>BU17*#REF!</f>
        <v>#REF!</v>
      </c>
      <c r="BH17" s="1011" t="e">
        <f>BV17*#REF!</f>
        <v>#REF!</v>
      </c>
      <c r="BI17" s="991" t="e">
        <f>BW17*#REF!</f>
        <v>#REF!</v>
      </c>
      <c r="BJ17" s="991" t="e">
        <f>BX17*#REF!</f>
        <v>#REF!</v>
      </c>
      <c r="BK17" s="991" t="e">
        <f>BY17*#REF!</f>
        <v>#REF!</v>
      </c>
      <c r="BL17" s="991" t="e">
        <f>BZ17*#REF!</f>
        <v>#REF!</v>
      </c>
      <c r="BM17" s="991" t="e">
        <f>CA17*#REF!</f>
        <v>#REF!</v>
      </c>
      <c r="BN17" s="91"/>
      <c r="BO17" s="992" t="str">
        <f t="shared" si="15"/>
        <v>1.2.3</v>
      </c>
      <c r="BP17" s="992" t="str">
        <f t="shared" si="16"/>
        <v xml:space="preserve"> Q1 1.2</v>
      </c>
      <c r="BQ17" s="981" t="str">
        <f t="shared" si="17"/>
        <v>界床遮音性能（軽量衝撃源）</v>
      </c>
      <c r="BR17" s="993">
        <f t="shared" si="18"/>
        <v>0</v>
      </c>
      <c r="BS17" s="993">
        <f t="shared" si="19"/>
        <v>0.2</v>
      </c>
      <c r="BT17" s="993">
        <f t="shared" si="20"/>
        <v>0</v>
      </c>
      <c r="BU17" s="993">
        <f t="shared" si="21"/>
        <v>0</v>
      </c>
      <c r="BV17" s="1012">
        <f t="shared" si="22"/>
        <v>0</v>
      </c>
      <c r="BW17" s="993">
        <f t="shared" si="23"/>
        <v>0</v>
      </c>
      <c r="BX17" s="993">
        <f t="shared" si="24"/>
        <v>0.2</v>
      </c>
      <c r="BY17" s="993">
        <f t="shared" si="25"/>
        <v>0</v>
      </c>
      <c r="BZ17" s="993">
        <f t="shared" si="26"/>
        <v>0</v>
      </c>
      <c r="CA17" s="993">
        <f t="shared" si="27"/>
        <v>0</v>
      </c>
      <c r="CB17" s="994">
        <f t="shared" si="28"/>
        <v>0.2</v>
      </c>
      <c r="CC17" s="993">
        <f t="shared" si="29"/>
        <v>0.2</v>
      </c>
      <c r="CD17" s="993">
        <f t="shared" si="30"/>
        <v>0.2</v>
      </c>
      <c r="CF17" s="551" t="s">
        <v>69</v>
      </c>
      <c r="CG17" s="555" t="s">
        <v>258</v>
      </c>
      <c r="CH17" s="504" t="s">
        <v>181</v>
      </c>
      <c r="CI17" s="558"/>
      <c r="CJ17" s="558">
        <v>0.3</v>
      </c>
      <c r="CK17" s="558"/>
      <c r="CL17" s="558"/>
      <c r="CM17" s="565"/>
      <c r="CN17" s="558"/>
      <c r="CO17" s="558">
        <v>0.3</v>
      </c>
      <c r="CP17" s="564">
        <v>0.6</v>
      </c>
      <c r="CQ17" s="558"/>
      <c r="CR17" s="558"/>
      <c r="CS17" s="559"/>
      <c r="CT17" s="558">
        <v>0.3</v>
      </c>
      <c r="CU17" s="558">
        <v>0.3</v>
      </c>
      <c r="CW17" s="551" t="s">
        <v>69</v>
      </c>
      <c r="CX17" s="555" t="s">
        <v>258</v>
      </c>
      <c r="CY17" s="504" t="s">
        <v>181</v>
      </c>
      <c r="CZ17" s="558"/>
      <c r="DA17" s="558">
        <v>0.15</v>
      </c>
      <c r="DB17" s="558"/>
      <c r="DC17" s="558"/>
      <c r="DD17" s="560"/>
      <c r="DE17" s="558"/>
      <c r="DF17" s="558">
        <v>0.15</v>
      </c>
      <c r="DG17" s="558"/>
      <c r="DH17" s="558"/>
      <c r="DI17" s="558"/>
      <c r="DJ17" s="559">
        <v>0.2</v>
      </c>
      <c r="DK17" s="558">
        <v>0.2</v>
      </c>
      <c r="DL17" s="558">
        <v>0.2</v>
      </c>
      <c r="DN17" s="551" t="s">
        <v>69</v>
      </c>
      <c r="DO17" s="555" t="s">
        <v>258</v>
      </c>
      <c r="DP17" s="504" t="s">
        <v>181</v>
      </c>
      <c r="DQ17" s="558"/>
      <c r="DR17" s="558">
        <v>0.2</v>
      </c>
      <c r="DS17" s="558"/>
      <c r="DT17" s="558"/>
      <c r="DU17" s="662"/>
      <c r="DV17" s="558"/>
      <c r="DW17" s="558">
        <v>0.2</v>
      </c>
      <c r="DX17" s="558"/>
      <c r="DY17" s="558"/>
      <c r="DZ17" s="558"/>
      <c r="EA17" s="559">
        <v>0.2</v>
      </c>
      <c r="EB17" s="558">
        <v>0.2</v>
      </c>
      <c r="EC17" s="558">
        <v>0.2</v>
      </c>
      <c r="ED17" s="651"/>
      <c r="EF17" s="551" t="s">
        <v>69</v>
      </c>
      <c r="EG17" s="555" t="s">
        <v>258</v>
      </c>
      <c r="EH17" s="504" t="s">
        <v>181</v>
      </c>
      <c r="EI17" s="691">
        <f t="shared" si="33"/>
        <v>0</v>
      </c>
      <c r="EJ17" s="691">
        <f t="shared" si="34"/>
        <v>0.2</v>
      </c>
      <c r="EK17" s="691">
        <f t="shared" si="35"/>
        <v>0</v>
      </c>
      <c r="EL17" s="691">
        <f t="shared" si="36"/>
        <v>0</v>
      </c>
      <c r="EM17" s="692">
        <f t="shared" si="53"/>
        <v>0</v>
      </c>
      <c r="EN17" s="691">
        <f t="shared" si="53"/>
        <v>0</v>
      </c>
      <c r="EO17" s="691">
        <f t="shared" si="53"/>
        <v>0.2</v>
      </c>
      <c r="EP17" s="691">
        <f t="shared" si="37"/>
        <v>0</v>
      </c>
      <c r="EQ17" s="691">
        <f t="shared" si="38"/>
        <v>0</v>
      </c>
      <c r="ER17" s="691">
        <f t="shared" si="54"/>
        <v>0</v>
      </c>
      <c r="ES17" s="693">
        <f t="shared" si="54"/>
        <v>0.2</v>
      </c>
      <c r="ET17" s="691">
        <f t="shared" si="54"/>
        <v>0.2</v>
      </c>
      <c r="EU17" s="691">
        <f t="shared" si="54"/>
        <v>0.2</v>
      </c>
      <c r="EW17" s="551" t="s">
        <v>69</v>
      </c>
      <c r="EX17" s="555" t="s">
        <v>258</v>
      </c>
      <c r="EY17" s="504" t="s">
        <v>181</v>
      </c>
      <c r="EZ17" s="771">
        <v>0</v>
      </c>
      <c r="FA17" s="680"/>
      <c r="FB17" s="680"/>
      <c r="FC17" s="680"/>
      <c r="FD17" s="751"/>
      <c r="FE17" s="680"/>
      <c r="FF17" s="680"/>
      <c r="FG17" s="680"/>
      <c r="FH17" s="680"/>
      <c r="FI17" s="680"/>
      <c r="FJ17" s="752"/>
      <c r="FK17" s="680"/>
      <c r="FL17" s="680"/>
    </row>
    <row r="18" spans="1:168">
      <c r="A18" s="91"/>
      <c r="B18" s="951" t="str">
        <f t="shared" si="7"/>
        <v>1.2.4</v>
      </c>
      <c r="C18" s="981" t="str">
        <f t="shared" si="8"/>
        <v>界床遮音性能（重量衝撃源）</v>
      </c>
      <c r="D18" s="982" t="e">
        <f t="shared" si="55"/>
        <v>#REF!</v>
      </c>
      <c r="E18" s="982" t="e">
        <f t="shared" si="55"/>
        <v>#REF!</v>
      </c>
      <c r="F18" s="91"/>
      <c r="G18" s="983" t="e">
        <f t="shared" si="9"/>
        <v>#REF!</v>
      </c>
      <c r="H18" s="983" t="e">
        <f t="shared" si="10"/>
        <v>#REF!</v>
      </c>
      <c r="I18" s="983"/>
      <c r="J18" s="983"/>
      <c r="K18" s="983" t="e">
        <f>IF(#REF!=0,0,1)</f>
        <v>#REF!</v>
      </c>
      <c r="L18" s="983" t="e">
        <f>IF(#REF!=0,0,1)</f>
        <v>#REF!</v>
      </c>
      <c r="M18" s="983">
        <f t="shared" si="11"/>
        <v>0</v>
      </c>
      <c r="N18" s="983">
        <f t="shared" si="12"/>
        <v>0</v>
      </c>
      <c r="O18" s="91"/>
      <c r="P18" s="985"/>
      <c r="Q18" s="1015"/>
      <c r="R18" s="1008">
        <v>4</v>
      </c>
      <c r="S18" s="1009" t="s">
        <v>182</v>
      </c>
      <c r="T18" s="988"/>
      <c r="U18" s="892"/>
      <c r="V18" s="804">
        <f t="shared" si="56"/>
        <v>0</v>
      </c>
      <c r="W18" s="805">
        <f t="shared" si="52"/>
        <v>0</v>
      </c>
      <c r="X18" s="91"/>
      <c r="Y18" s="929">
        <f t="shared" si="39"/>
        <v>0</v>
      </c>
      <c r="Z18" s="929">
        <f t="shared" si="40"/>
        <v>0</v>
      </c>
      <c r="AA18" s="929">
        <f t="shared" si="41"/>
        <v>0</v>
      </c>
      <c r="AB18" s="929">
        <f t="shared" si="42"/>
        <v>0</v>
      </c>
      <c r="AC18" s="929">
        <f t="shared" si="43"/>
        <v>0</v>
      </c>
      <c r="AD18" s="929">
        <f t="shared" si="44"/>
        <v>0</v>
      </c>
      <c r="AE18" s="929">
        <f t="shared" si="45"/>
        <v>0</v>
      </c>
      <c r="AF18" s="929">
        <f t="shared" si="46"/>
        <v>0</v>
      </c>
      <c r="AG18" s="929">
        <f t="shared" si="47"/>
        <v>0</v>
      </c>
      <c r="AH18" s="929">
        <f t="shared" si="48"/>
        <v>0</v>
      </c>
      <c r="AI18" s="929">
        <f t="shared" si="49"/>
        <v>0</v>
      </c>
      <c r="AJ18" s="929">
        <f t="shared" si="50"/>
        <v>0</v>
      </c>
      <c r="AK18" s="929">
        <f t="shared" si="51"/>
        <v>0</v>
      </c>
      <c r="AL18" s="91"/>
      <c r="AM18" s="785"/>
      <c r="AN18" s="785"/>
      <c r="AO18" s="785"/>
      <c r="AP18" s="785"/>
      <c r="AQ18" s="785"/>
      <c r="AR18" s="785"/>
      <c r="AS18" s="785"/>
      <c r="AT18" s="785"/>
      <c r="AU18" s="785"/>
      <c r="AV18" s="785"/>
      <c r="AW18" s="785"/>
      <c r="AX18" s="785"/>
      <c r="AY18" s="785"/>
      <c r="AZ18" s="91"/>
      <c r="BA18" s="990"/>
      <c r="BB18" s="990" t="e">
        <f t="shared" si="14"/>
        <v>#REF!</v>
      </c>
      <c r="BC18" s="990"/>
      <c r="BD18" s="991" t="e">
        <f>BR18*#REF!</f>
        <v>#REF!</v>
      </c>
      <c r="BE18" s="991" t="e">
        <f>BS18*#REF!</f>
        <v>#REF!</v>
      </c>
      <c r="BF18" s="991" t="e">
        <f>BT18*#REF!</f>
        <v>#REF!</v>
      </c>
      <c r="BG18" s="991" t="e">
        <f>BU18*#REF!</f>
        <v>#REF!</v>
      </c>
      <c r="BH18" s="1011" t="e">
        <f>BV18*#REF!</f>
        <v>#REF!</v>
      </c>
      <c r="BI18" s="991" t="e">
        <f>BW18*#REF!</f>
        <v>#REF!</v>
      </c>
      <c r="BJ18" s="991" t="e">
        <f>BX18*#REF!</f>
        <v>#REF!</v>
      </c>
      <c r="BK18" s="991" t="e">
        <f>BY18*#REF!</f>
        <v>#REF!</v>
      </c>
      <c r="BL18" s="991" t="e">
        <f>BZ18*#REF!</f>
        <v>#REF!</v>
      </c>
      <c r="BM18" s="991" t="e">
        <f>CA18*#REF!</f>
        <v>#REF!</v>
      </c>
      <c r="BN18" s="91"/>
      <c r="BO18" s="992" t="str">
        <f t="shared" si="15"/>
        <v>1.2.4</v>
      </c>
      <c r="BP18" s="992" t="str">
        <f t="shared" si="16"/>
        <v xml:space="preserve"> Q1 1.2</v>
      </c>
      <c r="BQ18" s="981" t="str">
        <f t="shared" si="17"/>
        <v>界床遮音性能（重量衝撃源）</v>
      </c>
      <c r="BR18" s="993">
        <f t="shared" si="18"/>
        <v>0</v>
      </c>
      <c r="BS18" s="993">
        <f t="shared" si="19"/>
        <v>0.2</v>
      </c>
      <c r="BT18" s="993">
        <f t="shared" si="20"/>
        <v>0</v>
      </c>
      <c r="BU18" s="993">
        <f t="shared" si="21"/>
        <v>0</v>
      </c>
      <c r="BV18" s="1012">
        <f t="shared" si="22"/>
        <v>0</v>
      </c>
      <c r="BW18" s="993">
        <f t="shared" si="23"/>
        <v>0</v>
      </c>
      <c r="BX18" s="993">
        <f t="shared" si="24"/>
        <v>0.2</v>
      </c>
      <c r="BY18" s="993">
        <f t="shared" si="25"/>
        <v>0</v>
      </c>
      <c r="BZ18" s="993">
        <f t="shared" si="26"/>
        <v>0</v>
      </c>
      <c r="CA18" s="993">
        <f t="shared" si="27"/>
        <v>0</v>
      </c>
      <c r="CB18" s="994">
        <f t="shared" si="28"/>
        <v>0.2</v>
      </c>
      <c r="CC18" s="993">
        <f t="shared" si="29"/>
        <v>0.2</v>
      </c>
      <c r="CD18" s="993">
        <f t="shared" si="30"/>
        <v>0.2</v>
      </c>
      <c r="CF18" s="551" t="s">
        <v>70</v>
      </c>
      <c r="CG18" s="555" t="s">
        <v>258</v>
      </c>
      <c r="CH18" s="504" t="s">
        <v>182</v>
      </c>
      <c r="CI18" s="558"/>
      <c r="CJ18" s="558">
        <v>0.3</v>
      </c>
      <c r="CK18" s="558"/>
      <c r="CL18" s="558"/>
      <c r="CM18" s="565"/>
      <c r="CN18" s="558"/>
      <c r="CO18" s="558">
        <v>0.3</v>
      </c>
      <c r="CP18" s="558"/>
      <c r="CQ18" s="558"/>
      <c r="CR18" s="558"/>
      <c r="CS18" s="559"/>
      <c r="CT18" s="558">
        <v>0.3</v>
      </c>
      <c r="CU18" s="558">
        <v>0.3</v>
      </c>
      <c r="CW18" s="551" t="s">
        <v>70</v>
      </c>
      <c r="CX18" s="555" t="s">
        <v>258</v>
      </c>
      <c r="CY18" s="504" t="s">
        <v>182</v>
      </c>
      <c r="CZ18" s="558"/>
      <c r="DA18" s="558">
        <v>0.15</v>
      </c>
      <c r="DB18" s="558"/>
      <c r="DC18" s="558"/>
      <c r="DD18" s="560"/>
      <c r="DE18" s="558"/>
      <c r="DF18" s="558">
        <v>0.15</v>
      </c>
      <c r="DG18" s="558"/>
      <c r="DH18" s="558"/>
      <c r="DI18" s="558"/>
      <c r="DJ18" s="559">
        <v>0.2</v>
      </c>
      <c r="DK18" s="558">
        <v>0.2</v>
      </c>
      <c r="DL18" s="558">
        <v>0.2</v>
      </c>
      <c r="DN18" s="551" t="s">
        <v>70</v>
      </c>
      <c r="DO18" s="555" t="s">
        <v>258</v>
      </c>
      <c r="DP18" s="504" t="s">
        <v>182</v>
      </c>
      <c r="DQ18" s="558"/>
      <c r="DR18" s="558">
        <v>0.2</v>
      </c>
      <c r="DS18" s="558"/>
      <c r="DT18" s="558"/>
      <c r="DU18" s="662"/>
      <c r="DV18" s="558"/>
      <c r="DW18" s="558">
        <v>0.2</v>
      </c>
      <c r="DX18" s="558"/>
      <c r="DY18" s="558"/>
      <c r="DZ18" s="558"/>
      <c r="EA18" s="559">
        <v>0.2</v>
      </c>
      <c r="EB18" s="558">
        <v>0.2</v>
      </c>
      <c r="EC18" s="558">
        <v>0.2</v>
      </c>
      <c r="ED18" s="651"/>
      <c r="EF18" s="551" t="s">
        <v>70</v>
      </c>
      <c r="EG18" s="555" t="s">
        <v>258</v>
      </c>
      <c r="EH18" s="504" t="s">
        <v>182</v>
      </c>
      <c r="EI18" s="691">
        <f t="shared" si="33"/>
        <v>0</v>
      </c>
      <c r="EJ18" s="691">
        <f t="shared" si="34"/>
        <v>0.2</v>
      </c>
      <c r="EK18" s="691">
        <f t="shared" si="35"/>
        <v>0</v>
      </c>
      <c r="EL18" s="691">
        <f t="shared" si="36"/>
        <v>0</v>
      </c>
      <c r="EM18" s="692">
        <f t="shared" si="53"/>
        <v>0</v>
      </c>
      <c r="EN18" s="691">
        <f t="shared" si="53"/>
        <v>0</v>
      </c>
      <c r="EO18" s="691">
        <f t="shared" si="53"/>
        <v>0.2</v>
      </c>
      <c r="EP18" s="691">
        <f t="shared" si="37"/>
        <v>0</v>
      </c>
      <c r="EQ18" s="691">
        <f t="shared" si="38"/>
        <v>0</v>
      </c>
      <c r="ER18" s="691">
        <f t="shared" si="54"/>
        <v>0</v>
      </c>
      <c r="ES18" s="693">
        <f t="shared" si="54"/>
        <v>0.2</v>
      </c>
      <c r="ET18" s="691">
        <f t="shared" si="54"/>
        <v>0.2</v>
      </c>
      <c r="EU18" s="691">
        <f t="shared" si="54"/>
        <v>0.2</v>
      </c>
      <c r="EW18" s="551" t="s">
        <v>70</v>
      </c>
      <c r="EX18" s="555" t="s">
        <v>258</v>
      </c>
      <c r="EY18" s="504" t="s">
        <v>182</v>
      </c>
      <c r="EZ18" s="771">
        <v>0</v>
      </c>
      <c r="FA18" s="680"/>
      <c r="FB18" s="680"/>
      <c r="FC18" s="680"/>
      <c r="FD18" s="751"/>
      <c r="FE18" s="680"/>
      <c r="FF18" s="680"/>
      <c r="FG18" s="680"/>
      <c r="FH18" s="680"/>
      <c r="FI18" s="680"/>
      <c r="FJ18" s="752"/>
      <c r="FK18" s="680"/>
      <c r="FL18" s="680"/>
    </row>
    <row r="19" spans="1:168" ht="14.25" thickBot="1">
      <c r="A19" s="91"/>
      <c r="B19" s="951">
        <f t="shared" si="7"/>
        <v>1.3</v>
      </c>
      <c r="C19" s="981" t="str">
        <f t="shared" si="8"/>
        <v>吸音</v>
      </c>
      <c r="D19" s="982" t="e">
        <f>IF(I$10=0,0,G19/I$10)</f>
        <v>#REF!</v>
      </c>
      <c r="E19" s="982" t="e">
        <f>IF(J$10=0,0,H19/J$10)</f>
        <v>#REF!</v>
      </c>
      <c r="F19" s="91"/>
      <c r="G19" s="983" t="e">
        <f t="shared" si="9"/>
        <v>#REF!</v>
      </c>
      <c r="H19" s="983" t="e">
        <f t="shared" si="10"/>
        <v>#REF!</v>
      </c>
      <c r="I19" s="983"/>
      <c r="J19" s="983"/>
      <c r="K19" s="983" t="e">
        <f>IF(#REF!=0,0,1)</f>
        <v>#REF!</v>
      </c>
      <c r="L19" s="983" t="e">
        <f>IF(#REF!=0,0,1)</f>
        <v>#REF!</v>
      </c>
      <c r="M19" s="983">
        <f t="shared" si="11"/>
        <v>0.2</v>
      </c>
      <c r="N19" s="983">
        <f t="shared" si="12"/>
        <v>0</v>
      </c>
      <c r="O19" s="91"/>
      <c r="P19" s="1016"/>
      <c r="Q19" s="1017">
        <v>1.3</v>
      </c>
      <c r="R19" s="988" t="s">
        <v>183</v>
      </c>
      <c r="S19" s="988"/>
      <c r="T19" s="988"/>
      <c r="U19" s="892"/>
      <c r="V19" s="815">
        <f t="shared" si="56"/>
        <v>0</v>
      </c>
      <c r="W19" s="837">
        <f t="shared" si="52"/>
        <v>0</v>
      </c>
      <c r="X19" s="91"/>
      <c r="Y19" s="929">
        <f t="shared" si="39"/>
        <v>0</v>
      </c>
      <c r="Z19" s="929">
        <f t="shared" si="40"/>
        <v>0</v>
      </c>
      <c r="AA19" s="929">
        <f t="shared" si="41"/>
        <v>0</v>
      </c>
      <c r="AB19" s="929">
        <f t="shared" si="42"/>
        <v>0</v>
      </c>
      <c r="AC19" s="929">
        <f t="shared" si="43"/>
        <v>0</v>
      </c>
      <c r="AD19" s="929">
        <f t="shared" si="44"/>
        <v>0</v>
      </c>
      <c r="AE19" s="929">
        <f t="shared" si="45"/>
        <v>0</v>
      </c>
      <c r="AF19" s="929">
        <f t="shared" si="46"/>
        <v>0</v>
      </c>
      <c r="AG19" s="929">
        <f t="shared" si="47"/>
        <v>0</v>
      </c>
      <c r="AH19" s="929">
        <f t="shared" si="48"/>
        <v>0</v>
      </c>
      <c r="AI19" s="929">
        <f t="shared" si="49"/>
        <v>0</v>
      </c>
      <c r="AJ19" s="929">
        <f t="shared" si="50"/>
        <v>0</v>
      </c>
      <c r="AK19" s="929">
        <f t="shared" si="51"/>
        <v>0</v>
      </c>
      <c r="AL19" s="91"/>
      <c r="AM19" s="786"/>
      <c r="AN19" s="786"/>
      <c r="AO19" s="786"/>
      <c r="AP19" s="786"/>
      <c r="AQ19" s="786"/>
      <c r="AR19" s="786"/>
      <c r="AS19" s="786"/>
      <c r="AT19" s="786"/>
      <c r="AU19" s="786"/>
      <c r="AV19" s="786"/>
      <c r="AW19" s="786"/>
      <c r="AX19" s="786"/>
      <c r="AY19" s="786"/>
      <c r="AZ19" s="91"/>
      <c r="BA19" s="990"/>
      <c r="BB19" s="990" t="e">
        <f t="shared" si="14"/>
        <v>#REF!</v>
      </c>
      <c r="BC19" s="990"/>
      <c r="BD19" s="991" t="e">
        <f>BR19*#REF!</f>
        <v>#REF!</v>
      </c>
      <c r="BE19" s="991" t="e">
        <f>BS19*#REF!</f>
        <v>#REF!</v>
      </c>
      <c r="BF19" s="991" t="e">
        <f>BT19*#REF!</f>
        <v>#REF!</v>
      </c>
      <c r="BG19" s="991" t="e">
        <f>BU19*#REF!</f>
        <v>#REF!</v>
      </c>
      <c r="BH19" s="1011" t="e">
        <f>BV19*#REF!</f>
        <v>#REF!</v>
      </c>
      <c r="BI19" s="991" t="e">
        <f>BW19*#REF!</f>
        <v>#REF!</v>
      </c>
      <c r="BJ19" s="991" t="e">
        <f>BX19*#REF!</f>
        <v>#REF!</v>
      </c>
      <c r="BK19" s="991" t="e">
        <f>BY19*#REF!</f>
        <v>#REF!</v>
      </c>
      <c r="BL19" s="991" t="e">
        <f>BZ19*#REF!</f>
        <v>#REF!</v>
      </c>
      <c r="BM19" s="991" t="e">
        <f>CA19*#REF!</f>
        <v>#REF!</v>
      </c>
      <c r="BN19" s="91"/>
      <c r="BO19" s="992">
        <f t="shared" si="15"/>
        <v>1.3</v>
      </c>
      <c r="BP19" s="992" t="str">
        <f t="shared" si="16"/>
        <v xml:space="preserve"> Q1 1</v>
      </c>
      <c r="BQ19" s="981" t="str">
        <f t="shared" si="17"/>
        <v>吸音</v>
      </c>
      <c r="BR19" s="993">
        <f t="shared" si="18"/>
        <v>0.2</v>
      </c>
      <c r="BS19" s="993">
        <f t="shared" si="19"/>
        <v>0.2</v>
      </c>
      <c r="BT19" s="993">
        <f t="shared" si="20"/>
        <v>0.2</v>
      </c>
      <c r="BU19" s="993">
        <f t="shared" si="21"/>
        <v>0.2</v>
      </c>
      <c r="BV19" s="1012">
        <f t="shared" si="22"/>
        <v>0.2</v>
      </c>
      <c r="BW19" s="993">
        <f t="shared" si="23"/>
        <v>0.2</v>
      </c>
      <c r="BX19" s="993">
        <f t="shared" si="24"/>
        <v>0.2</v>
      </c>
      <c r="BY19" s="993">
        <f t="shared" si="25"/>
        <v>0.2</v>
      </c>
      <c r="BZ19" s="993">
        <f t="shared" si="26"/>
        <v>0.2</v>
      </c>
      <c r="CA19" s="993">
        <f t="shared" si="27"/>
        <v>0</v>
      </c>
      <c r="CB19" s="994">
        <f t="shared" si="28"/>
        <v>0.2</v>
      </c>
      <c r="CC19" s="993">
        <f t="shared" si="29"/>
        <v>0.2</v>
      </c>
      <c r="CD19" s="993">
        <f t="shared" si="30"/>
        <v>0</v>
      </c>
      <c r="CF19" s="551">
        <v>1.3</v>
      </c>
      <c r="CG19" s="555" t="s">
        <v>252</v>
      </c>
      <c r="CH19" s="504" t="s">
        <v>183</v>
      </c>
      <c r="CI19" s="564">
        <v>0.2</v>
      </c>
      <c r="CJ19" s="553">
        <v>0.2</v>
      </c>
      <c r="CK19" s="553">
        <v>0.2</v>
      </c>
      <c r="CL19" s="553">
        <v>0.2</v>
      </c>
      <c r="CM19" s="564">
        <v>0.2</v>
      </c>
      <c r="CN19" s="553"/>
      <c r="CO19" s="558">
        <v>0.2</v>
      </c>
      <c r="CP19" s="564">
        <v>0.2</v>
      </c>
      <c r="CQ19" s="553">
        <v>0.2</v>
      </c>
      <c r="CR19" s="553">
        <v>0.2</v>
      </c>
      <c r="CS19" s="559"/>
      <c r="CT19" s="558">
        <v>0.2</v>
      </c>
      <c r="CU19" s="564">
        <v>0.2</v>
      </c>
      <c r="CW19" s="551">
        <v>1.3</v>
      </c>
      <c r="CX19" s="555" t="s">
        <v>252</v>
      </c>
      <c r="CY19" s="504" t="s">
        <v>183</v>
      </c>
      <c r="CZ19" s="558">
        <v>0.3</v>
      </c>
      <c r="DA19" s="558">
        <v>0.3</v>
      </c>
      <c r="DB19" s="558">
        <v>0.3</v>
      </c>
      <c r="DC19" s="558">
        <v>0.3</v>
      </c>
      <c r="DD19" s="560">
        <v>0.2</v>
      </c>
      <c r="DE19" s="558">
        <v>0.3</v>
      </c>
      <c r="DF19" s="558">
        <v>0.3</v>
      </c>
      <c r="DG19" s="558">
        <v>0.3</v>
      </c>
      <c r="DH19" s="558">
        <v>0.3</v>
      </c>
      <c r="DI19" s="558">
        <v>0</v>
      </c>
      <c r="DJ19" s="559">
        <v>0.3</v>
      </c>
      <c r="DK19" s="558">
        <v>0.3</v>
      </c>
      <c r="DL19" s="558">
        <v>0</v>
      </c>
      <c r="DN19" s="551">
        <v>1.3</v>
      </c>
      <c r="DO19" s="555" t="s">
        <v>252</v>
      </c>
      <c r="DP19" s="504" t="s">
        <v>183</v>
      </c>
      <c r="DQ19" s="558">
        <v>0.2</v>
      </c>
      <c r="DR19" s="558">
        <v>0.2</v>
      </c>
      <c r="DS19" s="558">
        <v>0.2</v>
      </c>
      <c r="DT19" s="558">
        <v>0.2</v>
      </c>
      <c r="DU19" s="662">
        <v>0.2</v>
      </c>
      <c r="DV19" s="558">
        <v>0.2</v>
      </c>
      <c r="DW19" s="558">
        <v>0.2</v>
      </c>
      <c r="DX19" s="558">
        <v>0.2</v>
      </c>
      <c r="DY19" s="558">
        <v>0.2</v>
      </c>
      <c r="DZ19" s="558">
        <v>0</v>
      </c>
      <c r="EA19" s="559">
        <v>0.2</v>
      </c>
      <c r="EB19" s="558">
        <v>0.2</v>
      </c>
      <c r="EC19" s="558">
        <v>0</v>
      </c>
      <c r="ED19" s="651"/>
      <c r="EF19" s="551">
        <v>1.3</v>
      </c>
      <c r="EG19" s="555" t="s">
        <v>252</v>
      </c>
      <c r="EH19" s="504" t="s">
        <v>183</v>
      </c>
      <c r="EI19" s="680">
        <v>0.33</v>
      </c>
      <c r="EJ19" s="680">
        <v>0.33</v>
      </c>
      <c r="EK19" s="680">
        <v>0.33</v>
      </c>
      <c r="EL19" s="680">
        <v>0.33</v>
      </c>
      <c r="EM19" s="680">
        <v>0.33</v>
      </c>
      <c r="EN19" s="680">
        <v>0.33</v>
      </c>
      <c r="EO19" s="680">
        <v>0.33</v>
      </c>
      <c r="EP19" s="680">
        <v>0.33</v>
      </c>
      <c r="EQ19" s="680">
        <v>0.33</v>
      </c>
      <c r="ER19" s="691">
        <f t="shared" ref="ER19:ER31" si="57">DZ19</f>
        <v>0</v>
      </c>
      <c r="ES19" s="680">
        <v>0.33</v>
      </c>
      <c r="ET19" s="680">
        <v>0.33</v>
      </c>
      <c r="EU19" s="691">
        <f t="shared" ref="EU19:EU31" si="58">EC19</f>
        <v>0</v>
      </c>
      <c r="EW19" s="551">
        <v>1.3</v>
      </c>
      <c r="EX19" s="555" t="s">
        <v>252</v>
      </c>
      <c r="EY19" s="504" t="s">
        <v>183</v>
      </c>
      <c r="EZ19" s="771">
        <v>0</v>
      </c>
      <c r="FA19" s="680"/>
      <c r="FB19" s="680"/>
      <c r="FC19" s="680"/>
      <c r="FD19" s="680"/>
      <c r="FE19" s="680"/>
      <c r="FF19" s="680"/>
      <c r="FG19" s="680"/>
      <c r="FH19" s="680"/>
      <c r="FI19" s="680"/>
      <c r="FJ19" s="680"/>
      <c r="FK19" s="680"/>
      <c r="FL19" s="680"/>
    </row>
    <row r="20" spans="1:168">
      <c r="A20" s="91"/>
      <c r="B20" s="951">
        <f t="shared" si="7"/>
        <v>2</v>
      </c>
      <c r="C20" s="964" t="str">
        <f t="shared" si="8"/>
        <v>温熱環境</v>
      </c>
      <c r="D20" s="965" t="e">
        <f>IF(I$9=0,0,G20/I$9)</f>
        <v>#REF!</v>
      </c>
      <c r="E20" s="966" t="e">
        <f>IF(J$9=0,0,H20/J$9)</f>
        <v>#REF!</v>
      </c>
      <c r="F20" s="91"/>
      <c r="G20" s="966" t="e">
        <f t="shared" si="9"/>
        <v>#REF!</v>
      </c>
      <c r="H20" s="966" t="e">
        <f t="shared" si="10"/>
        <v>#REF!</v>
      </c>
      <c r="I20" s="966" t="e">
        <f>G21+G30+G31+G32</f>
        <v>#REF!</v>
      </c>
      <c r="J20" s="966" t="e">
        <f>H21+H30+H31+H32</f>
        <v>#REF!</v>
      </c>
      <c r="K20" s="966" t="e">
        <f>IF(L20&gt;0,1,IF(#REF!=0,0,1))</f>
        <v>#REF!</v>
      </c>
      <c r="L20" s="966" t="e">
        <f>IF(#REF!=0,0,1)</f>
        <v>#REF!</v>
      </c>
      <c r="M20" s="966">
        <f t="shared" si="11"/>
        <v>0.35</v>
      </c>
      <c r="N20" s="966">
        <f t="shared" si="12"/>
        <v>0</v>
      </c>
      <c r="O20" s="91"/>
      <c r="P20" s="1019">
        <v>2</v>
      </c>
      <c r="Q20" s="1020" t="s">
        <v>184</v>
      </c>
      <c r="R20" s="1021"/>
      <c r="S20" s="1022"/>
      <c r="T20" s="1022"/>
      <c r="U20" s="892"/>
      <c r="V20" s="818">
        <f t="shared" si="56"/>
        <v>0</v>
      </c>
      <c r="W20" s="799">
        <f t="shared" si="52"/>
        <v>0</v>
      </c>
      <c r="X20" s="91"/>
      <c r="Y20" s="929">
        <f t="shared" si="39"/>
        <v>0</v>
      </c>
      <c r="Z20" s="929">
        <f t="shared" si="40"/>
        <v>0</v>
      </c>
      <c r="AA20" s="929">
        <f t="shared" si="41"/>
        <v>0</v>
      </c>
      <c r="AB20" s="929">
        <f t="shared" si="42"/>
        <v>0</v>
      </c>
      <c r="AC20" s="929">
        <f t="shared" si="43"/>
        <v>0</v>
      </c>
      <c r="AD20" s="929">
        <f t="shared" si="44"/>
        <v>0</v>
      </c>
      <c r="AE20" s="929">
        <f t="shared" si="45"/>
        <v>0</v>
      </c>
      <c r="AF20" s="929">
        <f t="shared" si="46"/>
        <v>0</v>
      </c>
      <c r="AG20" s="929">
        <f t="shared" si="47"/>
        <v>0</v>
      </c>
      <c r="AH20" s="929">
        <f t="shared" si="48"/>
        <v>0</v>
      </c>
      <c r="AI20" s="929">
        <f t="shared" si="49"/>
        <v>0</v>
      </c>
      <c r="AJ20" s="929">
        <f t="shared" si="50"/>
        <v>0</v>
      </c>
      <c r="AK20" s="929">
        <f t="shared" si="51"/>
        <v>0</v>
      </c>
      <c r="AL20" s="91"/>
      <c r="AM20" s="973" t="s">
        <v>126</v>
      </c>
      <c r="AN20" s="973" t="s">
        <v>126</v>
      </c>
      <c r="AO20" s="973" t="s">
        <v>126</v>
      </c>
      <c r="AP20" s="973" t="s">
        <v>126</v>
      </c>
      <c r="AQ20" s="973" t="s">
        <v>126</v>
      </c>
      <c r="AR20" s="973" t="s">
        <v>126</v>
      </c>
      <c r="AS20" s="973" t="s">
        <v>126</v>
      </c>
      <c r="AT20" s="973" t="s">
        <v>126</v>
      </c>
      <c r="AU20" s="973" t="s">
        <v>126</v>
      </c>
      <c r="AV20" s="973" t="s">
        <v>126</v>
      </c>
      <c r="AW20" s="973" t="s">
        <v>126</v>
      </c>
      <c r="AX20" s="973" t="s">
        <v>126</v>
      </c>
      <c r="AY20" s="973" t="s">
        <v>126</v>
      </c>
      <c r="AZ20" s="91"/>
      <c r="BA20" s="974" t="e">
        <f>BB20/$BC$9</f>
        <v>#REF!</v>
      </c>
      <c r="BB20" s="974" t="e">
        <f t="shared" si="14"/>
        <v>#REF!</v>
      </c>
      <c r="BC20" s="974"/>
      <c r="BD20" s="975" t="e">
        <f>BR20*#REF!</f>
        <v>#REF!</v>
      </c>
      <c r="BE20" s="975" t="e">
        <f>BS20*#REF!</f>
        <v>#REF!</v>
      </c>
      <c r="BF20" s="975" t="e">
        <f>BT20*#REF!</f>
        <v>#REF!</v>
      </c>
      <c r="BG20" s="975" t="e">
        <f>BU20*#REF!</f>
        <v>#REF!</v>
      </c>
      <c r="BH20" s="1023" t="e">
        <f>BV20*#REF!</f>
        <v>#REF!</v>
      </c>
      <c r="BI20" s="975" t="e">
        <f>BW20*#REF!</f>
        <v>#REF!</v>
      </c>
      <c r="BJ20" s="975" t="e">
        <f>BX20*#REF!</f>
        <v>#REF!</v>
      </c>
      <c r="BK20" s="975" t="e">
        <f>BY20*#REF!</f>
        <v>#REF!</v>
      </c>
      <c r="BL20" s="975" t="e">
        <f>BZ20*#REF!</f>
        <v>#REF!</v>
      </c>
      <c r="BM20" s="975" t="e">
        <f>CA20*#REF!</f>
        <v>#REF!</v>
      </c>
      <c r="BN20" s="91"/>
      <c r="BO20" s="977">
        <f t="shared" si="15"/>
        <v>2</v>
      </c>
      <c r="BP20" s="977" t="str">
        <f t="shared" si="16"/>
        <v xml:space="preserve"> Q1</v>
      </c>
      <c r="BQ20" s="964" t="str">
        <f t="shared" si="17"/>
        <v>温熱環境</v>
      </c>
      <c r="BR20" s="978">
        <f t="shared" si="18"/>
        <v>0.35</v>
      </c>
      <c r="BS20" s="978">
        <f t="shared" si="19"/>
        <v>0.35</v>
      </c>
      <c r="BT20" s="978">
        <f t="shared" si="20"/>
        <v>0.35</v>
      </c>
      <c r="BU20" s="978">
        <f t="shared" si="21"/>
        <v>0.35</v>
      </c>
      <c r="BV20" s="1024">
        <f t="shared" si="22"/>
        <v>0.35</v>
      </c>
      <c r="BW20" s="978">
        <f t="shared" si="23"/>
        <v>0.35</v>
      </c>
      <c r="BX20" s="978">
        <f t="shared" si="24"/>
        <v>0.35</v>
      </c>
      <c r="BY20" s="978">
        <f t="shared" si="25"/>
        <v>0.35</v>
      </c>
      <c r="BZ20" s="978">
        <f t="shared" si="26"/>
        <v>0.35</v>
      </c>
      <c r="CA20" s="978">
        <f t="shared" si="27"/>
        <v>0.35</v>
      </c>
      <c r="CB20" s="980">
        <f t="shared" si="28"/>
        <v>0</v>
      </c>
      <c r="CC20" s="978">
        <f t="shared" si="29"/>
        <v>0</v>
      </c>
      <c r="CD20" s="978">
        <f t="shared" si="30"/>
        <v>0</v>
      </c>
      <c r="CF20" s="543">
        <v>2</v>
      </c>
      <c r="CG20" s="547" t="s">
        <v>251</v>
      </c>
      <c r="CH20" s="567" t="s">
        <v>244</v>
      </c>
      <c r="CI20" s="545">
        <v>0.35</v>
      </c>
      <c r="CJ20" s="545">
        <v>0.35</v>
      </c>
      <c r="CK20" s="545">
        <v>0.35</v>
      </c>
      <c r="CL20" s="545">
        <v>0.35</v>
      </c>
      <c r="CM20" s="545">
        <v>0.44</v>
      </c>
      <c r="CN20" s="545">
        <v>0.35</v>
      </c>
      <c r="CO20" s="548">
        <v>0.35</v>
      </c>
      <c r="CP20" s="545">
        <v>0.35</v>
      </c>
      <c r="CQ20" s="545">
        <v>0.35</v>
      </c>
      <c r="CR20" s="545">
        <v>0.35</v>
      </c>
      <c r="CS20" s="549"/>
      <c r="CT20" s="548"/>
      <c r="CU20" s="548"/>
      <c r="CW20" s="543">
        <v>2</v>
      </c>
      <c r="CX20" s="547" t="s">
        <v>251</v>
      </c>
      <c r="CY20" s="567" t="s">
        <v>244</v>
      </c>
      <c r="CZ20" s="548">
        <v>0.35</v>
      </c>
      <c r="DA20" s="548">
        <v>0.35</v>
      </c>
      <c r="DB20" s="548">
        <v>0.35</v>
      </c>
      <c r="DC20" s="548">
        <v>0.35</v>
      </c>
      <c r="DD20" s="568">
        <v>0.44</v>
      </c>
      <c r="DE20" s="548">
        <v>0.35</v>
      </c>
      <c r="DF20" s="548">
        <v>0.35</v>
      </c>
      <c r="DG20" s="548">
        <v>0.35</v>
      </c>
      <c r="DH20" s="548">
        <v>0.35</v>
      </c>
      <c r="DI20" s="548">
        <v>0.35</v>
      </c>
      <c r="DJ20" s="549"/>
      <c r="DK20" s="548"/>
      <c r="DL20" s="548"/>
      <c r="DN20" s="543">
        <v>2</v>
      </c>
      <c r="DO20" s="547" t="s">
        <v>251</v>
      </c>
      <c r="DP20" s="567" t="s">
        <v>244</v>
      </c>
      <c r="DQ20" s="548">
        <v>0.35</v>
      </c>
      <c r="DR20" s="548">
        <v>0.35</v>
      </c>
      <c r="DS20" s="548">
        <v>0.35</v>
      </c>
      <c r="DT20" s="548">
        <v>0.35</v>
      </c>
      <c r="DU20" s="663">
        <v>0.35</v>
      </c>
      <c r="DV20" s="548">
        <v>0.35</v>
      </c>
      <c r="DW20" s="548">
        <v>0.35</v>
      </c>
      <c r="DX20" s="548">
        <v>0.35</v>
      </c>
      <c r="DY20" s="548">
        <v>0.35</v>
      </c>
      <c r="DZ20" s="548">
        <v>0.35</v>
      </c>
      <c r="EA20" s="549"/>
      <c r="EB20" s="548"/>
      <c r="EC20" s="548"/>
      <c r="ED20" s="650"/>
      <c r="EF20" s="543">
        <v>2</v>
      </c>
      <c r="EG20" s="547" t="s">
        <v>251</v>
      </c>
      <c r="EH20" s="567" t="s">
        <v>244</v>
      </c>
      <c r="EI20" s="688">
        <f t="shared" si="33"/>
        <v>0.35</v>
      </c>
      <c r="EJ20" s="688">
        <f t="shared" si="34"/>
        <v>0.35</v>
      </c>
      <c r="EK20" s="688">
        <f t="shared" si="35"/>
        <v>0.35</v>
      </c>
      <c r="EL20" s="688">
        <f t="shared" si="36"/>
        <v>0.35</v>
      </c>
      <c r="EM20" s="695">
        <f t="shared" ref="EM20:EM31" si="59">DU20</f>
        <v>0.35</v>
      </c>
      <c r="EN20" s="688">
        <f t="shared" ref="EN20:EN31" si="60">DV20</f>
        <v>0.35</v>
      </c>
      <c r="EO20" s="688">
        <f t="shared" ref="EO20:EO31" si="61">DW20</f>
        <v>0.35</v>
      </c>
      <c r="EP20" s="688">
        <f t="shared" si="37"/>
        <v>0.35</v>
      </c>
      <c r="EQ20" s="688">
        <f t="shared" si="38"/>
        <v>0.35</v>
      </c>
      <c r="ER20" s="688">
        <f t="shared" si="57"/>
        <v>0.35</v>
      </c>
      <c r="ES20" s="690">
        <f t="shared" ref="ES20:ES31" si="62">EA20</f>
        <v>0</v>
      </c>
      <c r="ET20" s="688">
        <f t="shared" ref="ET20:ET31" si="63">EB20</f>
        <v>0</v>
      </c>
      <c r="EU20" s="688">
        <f t="shared" si="58"/>
        <v>0</v>
      </c>
      <c r="EW20" s="543">
        <v>2</v>
      </c>
      <c r="EX20" s="547" t="s">
        <v>251</v>
      </c>
      <c r="EY20" s="567" t="s">
        <v>244</v>
      </c>
      <c r="EZ20" s="678">
        <f t="shared" ref="EZ20:EZ40" si="64">DQ20</f>
        <v>0.35</v>
      </c>
      <c r="FA20" s="678"/>
      <c r="FB20" s="678"/>
      <c r="FC20" s="678"/>
      <c r="FD20" s="753"/>
      <c r="FE20" s="678"/>
      <c r="FF20" s="678"/>
      <c r="FG20" s="678"/>
      <c r="FH20" s="678"/>
      <c r="FI20" s="678"/>
      <c r="FJ20" s="679"/>
      <c r="FK20" s="678"/>
      <c r="FL20" s="678"/>
    </row>
    <row r="21" spans="1:168" ht="14.25" thickBot="1">
      <c r="A21" s="91"/>
      <c r="B21" s="951">
        <f t="shared" si="7"/>
        <v>2.1</v>
      </c>
      <c r="C21" s="981" t="str">
        <f t="shared" si="8"/>
        <v>室温制御</v>
      </c>
      <c r="D21" s="982" t="e">
        <f>IF(I$20=0,0,G21/I$20)</f>
        <v>#REF!</v>
      </c>
      <c r="E21" s="983" t="e">
        <f>IF(J$20=0,0,H21/J$20)</f>
        <v>#REF!</v>
      </c>
      <c r="F21" s="91"/>
      <c r="G21" s="983" t="e">
        <f t="shared" si="9"/>
        <v>#REF!</v>
      </c>
      <c r="H21" s="983" t="e">
        <f t="shared" si="10"/>
        <v>#REF!</v>
      </c>
      <c r="I21" s="983" t="e">
        <f>SUM(G22:G29)</f>
        <v>#REF!</v>
      </c>
      <c r="J21" s="983" t="e">
        <f>SUM(H22:H29)</f>
        <v>#REF!</v>
      </c>
      <c r="K21" s="983" t="e">
        <f>IF(#REF!=0,0,1)</f>
        <v>#REF!</v>
      </c>
      <c r="L21" s="983" t="e">
        <f>IF(#REF!=0,0,1)</f>
        <v>#REF!</v>
      </c>
      <c r="M21" s="983">
        <f t="shared" si="11"/>
        <v>0.5</v>
      </c>
      <c r="N21" s="983">
        <f t="shared" si="12"/>
        <v>0</v>
      </c>
      <c r="O21" s="91"/>
      <c r="P21" s="985"/>
      <c r="Q21" s="986">
        <v>2.1</v>
      </c>
      <c r="R21" s="1025" t="s">
        <v>185</v>
      </c>
      <c r="S21" s="1022"/>
      <c r="T21" s="1022"/>
      <c r="U21" s="892"/>
      <c r="V21" s="816">
        <f t="shared" si="56"/>
        <v>0</v>
      </c>
      <c r="W21" s="798">
        <f t="shared" si="52"/>
        <v>0</v>
      </c>
      <c r="X21" s="91"/>
      <c r="Y21" s="929">
        <f t="shared" si="39"/>
        <v>0</v>
      </c>
      <c r="Z21" s="929">
        <f t="shared" si="40"/>
        <v>0</v>
      </c>
      <c r="AA21" s="929">
        <f t="shared" si="41"/>
        <v>0</v>
      </c>
      <c r="AB21" s="929">
        <f t="shared" si="42"/>
        <v>0</v>
      </c>
      <c r="AC21" s="929">
        <f t="shared" si="43"/>
        <v>0</v>
      </c>
      <c r="AD21" s="929">
        <f t="shared" si="44"/>
        <v>0</v>
      </c>
      <c r="AE21" s="929">
        <f t="shared" si="45"/>
        <v>0</v>
      </c>
      <c r="AF21" s="929">
        <f t="shared" si="46"/>
        <v>0</v>
      </c>
      <c r="AG21" s="929">
        <f t="shared" si="47"/>
        <v>0</v>
      </c>
      <c r="AH21" s="929">
        <f t="shared" si="48"/>
        <v>0</v>
      </c>
      <c r="AI21" s="929">
        <f t="shared" si="49"/>
        <v>0</v>
      </c>
      <c r="AJ21" s="929">
        <f t="shared" si="50"/>
        <v>0</v>
      </c>
      <c r="AK21" s="929">
        <f t="shared" si="51"/>
        <v>0</v>
      </c>
      <c r="AL21" s="91"/>
      <c r="AM21" s="1006" t="s">
        <v>126</v>
      </c>
      <c r="AN21" s="1006" t="s">
        <v>126</v>
      </c>
      <c r="AO21" s="1006" t="s">
        <v>126</v>
      </c>
      <c r="AP21" s="1006" t="s">
        <v>126</v>
      </c>
      <c r="AQ21" s="1006" t="s">
        <v>126</v>
      </c>
      <c r="AR21" s="1006" t="s">
        <v>126</v>
      </c>
      <c r="AS21" s="1006" t="s">
        <v>126</v>
      </c>
      <c r="AT21" s="1006" t="s">
        <v>126</v>
      </c>
      <c r="AU21" s="1006" t="s">
        <v>126</v>
      </c>
      <c r="AV21" s="1006" t="s">
        <v>126</v>
      </c>
      <c r="AW21" s="1006" t="s">
        <v>126</v>
      </c>
      <c r="AX21" s="1006" t="s">
        <v>126</v>
      </c>
      <c r="AY21" s="1006" t="s">
        <v>126</v>
      </c>
      <c r="AZ21" s="91"/>
      <c r="BA21" s="990"/>
      <c r="BB21" s="990" t="e">
        <f t="shared" si="14"/>
        <v>#REF!</v>
      </c>
      <c r="BC21" s="990"/>
      <c r="BD21" s="991" t="e">
        <f>BR21*#REF!</f>
        <v>#REF!</v>
      </c>
      <c r="BE21" s="991" t="e">
        <f>BS21*#REF!</f>
        <v>#REF!</v>
      </c>
      <c r="BF21" s="991" t="e">
        <f>BT21*#REF!</f>
        <v>#REF!</v>
      </c>
      <c r="BG21" s="991" t="e">
        <f>BU21*#REF!</f>
        <v>#REF!</v>
      </c>
      <c r="BH21" s="1026" t="e">
        <f>BV21*#REF!</f>
        <v>#REF!</v>
      </c>
      <c r="BI21" s="991" t="e">
        <f>BW21*#REF!</f>
        <v>#REF!</v>
      </c>
      <c r="BJ21" s="991" t="e">
        <f>BX21*#REF!</f>
        <v>#REF!</v>
      </c>
      <c r="BK21" s="991" t="e">
        <f>BY21*#REF!</f>
        <v>#REF!</v>
      </c>
      <c r="BL21" s="991" t="e">
        <f>BZ21*#REF!</f>
        <v>#REF!</v>
      </c>
      <c r="BM21" s="991" t="e">
        <f>CA21*#REF!</f>
        <v>#REF!</v>
      </c>
      <c r="BN21" s="91"/>
      <c r="BO21" s="992">
        <f t="shared" si="15"/>
        <v>2.1</v>
      </c>
      <c r="BP21" s="992" t="str">
        <f t="shared" si="16"/>
        <v xml:space="preserve"> Q1 2</v>
      </c>
      <c r="BQ21" s="981" t="str">
        <f t="shared" si="17"/>
        <v>室温制御</v>
      </c>
      <c r="BR21" s="993">
        <f t="shared" si="18"/>
        <v>0.5</v>
      </c>
      <c r="BS21" s="993">
        <f t="shared" si="19"/>
        <v>0.5</v>
      </c>
      <c r="BT21" s="993">
        <f t="shared" si="20"/>
        <v>0.5</v>
      </c>
      <c r="BU21" s="993">
        <f t="shared" si="21"/>
        <v>0.5</v>
      </c>
      <c r="BV21" s="1027">
        <f t="shared" si="22"/>
        <v>0.5</v>
      </c>
      <c r="BW21" s="993">
        <f t="shared" si="23"/>
        <v>0.5</v>
      </c>
      <c r="BX21" s="993">
        <f t="shared" si="24"/>
        <v>0.5</v>
      </c>
      <c r="BY21" s="993">
        <f t="shared" si="25"/>
        <v>0.5</v>
      </c>
      <c r="BZ21" s="993">
        <f t="shared" si="26"/>
        <v>0.5</v>
      </c>
      <c r="CA21" s="993">
        <f t="shared" si="27"/>
        <v>0.5</v>
      </c>
      <c r="CB21" s="994">
        <f t="shared" si="28"/>
        <v>0.5</v>
      </c>
      <c r="CC21" s="993">
        <f t="shared" si="29"/>
        <v>0.5</v>
      </c>
      <c r="CD21" s="993">
        <f t="shared" si="30"/>
        <v>0.5</v>
      </c>
      <c r="CF21" s="551">
        <v>2.1</v>
      </c>
      <c r="CG21" s="555" t="s">
        <v>259</v>
      </c>
      <c r="CH21" s="552" t="s">
        <v>185</v>
      </c>
      <c r="CI21" s="553">
        <v>0.5</v>
      </c>
      <c r="CJ21" s="553">
        <v>0.5</v>
      </c>
      <c r="CK21" s="553">
        <v>0.5</v>
      </c>
      <c r="CL21" s="553">
        <v>0.5</v>
      </c>
      <c r="CM21" s="553">
        <v>0.5</v>
      </c>
      <c r="CN21" s="553">
        <v>0.5</v>
      </c>
      <c r="CO21" s="558">
        <v>0.5</v>
      </c>
      <c r="CP21" s="553">
        <v>0.5</v>
      </c>
      <c r="CQ21" s="553">
        <v>0.5</v>
      </c>
      <c r="CR21" s="553">
        <v>0.5</v>
      </c>
      <c r="CS21" s="559">
        <v>1</v>
      </c>
      <c r="CT21" s="558">
        <v>1</v>
      </c>
      <c r="CU21" s="558">
        <v>1</v>
      </c>
      <c r="CW21" s="551">
        <v>2.1</v>
      </c>
      <c r="CX21" s="555" t="s">
        <v>259</v>
      </c>
      <c r="CY21" s="552" t="s">
        <v>185</v>
      </c>
      <c r="CZ21" s="558">
        <v>0.5</v>
      </c>
      <c r="DA21" s="558">
        <v>0.5</v>
      </c>
      <c r="DB21" s="558">
        <v>0.5</v>
      </c>
      <c r="DC21" s="558">
        <v>0.5</v>
      </c>
      <c r="DD21" s="560">
        <v>0.5</v>
      </c>
      <c r="DE21" s="558">
        <v>0.5</v>
      </c>
      <c r="DF21" s="558">
        <v>0.5</v>
      </c>
      <c r="DG21" s="558">
        <v>0.5</v>
      </c>
      <c r="DH21" s="558">
        <v>0.5</v>
      </c>
      <c r="DI21" s="558">
        <v>0.5</v>
      </c>
      <c r="DJ21" s="559">
        <v>0.5</v>
      </c>
      <c r="DK21" s="558">
        <v>0.5</v>
      </c>
      <c r="DL21" s="558">
        <v>0.5</v>
      </c>
      <c r="DN21" s="551">
        <v>2.1</v>
      </c>
      <c r="DO21" s="555" t="s">
        <v>259</v>
      </c>
      <c r="DP21" s="552" t="s">
        <v>185</v>
      </c>
      <c r="DQ21" s="558">
        <v>0.5</v>
      </c>
      <c r="DR21" s="558">
        <v>0.5</v>
      </c>
      <c r="DS21" s="558">
        <v>0.5</v>
      </c>
      <c r="DT21" s="558">
        <v>0.5</v>
      </c>
      <c r="DU21" s="664">
        <v>0.5</v>
      </c>
      <c r="DV21" s="558">
        <v>0.5</v>
      </c>
      <c r="DW21" s="558">
        <v>0.5</v>
      </c>
      <c r="DX21" s="558">
        <v>0.5</v>
      </c>
      <c r="DY21" s="558">
        <v>0.5</v>
      </c>
      <c r="DZ21" s="558">
        <v>0.5</v>
      </c>
      <c r="EA21" s="559">
        <v>0.5</v>
      </c>
      <c r="EB21" s="558">
        <v>0.5</v>
      </c>
      <c r="EC21" s="558">
        <v>0.5</v>
      </c>
      <c r="ED21" s="651"/>
      <c r="EF21" s="551">
        <v>2.1</v>
      </c>
      <c r="EG21" s="555" t="s">
        <v>259</v>
      </c>
      <c r="EH21" s="552" t="s">
        <v>185</v>
      </c>
      <c r="EI21" s="691">
        <f t="shared" si="33"/>
        <v>0.5</v>
      </c>
      <c r="EJ21" s="691">
        <f t="shared" si="34"/>
        <v>0.5</v>
      </c>
      <c r="EK21" s="691">
        <f t="shared" si="35"/>
        <v>0.5</v>
      </c>
      <c r="EL21" s="691">
        <f t="shared" si="36"/>
        <v>0.5</v>
      </c>
      <c r="EM21" s="696">
        <f t="shared" si="59"/>
        <v>0.5</v>
      </c>
      <c r="EN21" s="691">
        <f t="shared" si="60"/>
        <v>0.5</v>
      </c>
      <c r="EO21" s="691">
        <f t="shared" si="61"/>
        <v>0.5</v>
      </c>
      <c r="EP21" s="691">
        <f t="shared" si="37"/>
        <v>0.5</v>
      </c>
      <c r="EQ21" s="691">
        <f t="shared" si="38"/>
        <v>0.5</v>
      </c>
      <c r="ER21" s="691">
        <f t="shared" si="57"/>
        <v>0.5</v>
      </c>
      <c r="ES21" s="693">
        <f t="shared" si="62"/>
        <v>0.5</v>
      </c>
      <c r="ET21" s="691">
        <f t="shared" si="63"/>
        <v>0.5</v>
      </c>
      <c r="EU21" s="691">
        <f t="shared" si="58"/>
        <v>0.5</v>
      </c>
      <c r="EW21" s="551">
        <v>2.1</v>
      </c>
      <c r="EX21" s="555" t="s">
        <v>259</v>
      </c>
      <c r="EY21" s="552" t="s">
        <v>185</v>
      </c>
      <c r="EZ21" s="680">
        <f t="shared" si="64"/>
        <v>0.5</v>
      </c>
      <c r="FA21" s="680"/>
      <c r="FB21" s="680"/>
      <c r="FC21" s="680"/>
      <c r="FD21" s="754"/>
      <c r="FE21" s="680"/>
      <c r="FF21" s="680"/>
      <c r="FG21" s="680"/>
      <c r="FH21" s="680"/>
      <c r="FI21" s="680"/>
      <c r="FJ21" s="752"/>
      <c r="FK21" s="680"/>
      <c r="FL21" s="680"/>
    </row>
    <row r="22" spans="1:168">
      <c r="A22" s="91"/>
      <c r="B22" s="951" t="str">
        <f t="shared" si="7"/>
        <v>2.1.1</v>
      </c>
      <c r="C22" s="981" t="str">
        <f t="shared" si="8"/>
        <v>室温</v>
      </c>
      <c r="D22" s="984" t="e">
        <f>IF(I$21&gt;0,G22/I$21,0)</f>
        <v>#REF!</v>
      </c>
      <c r="E22" s="983" t="e">
        <f t="shared" ref="D22:E29" si="65">IF(J$21&gt;0,H22/J$21,0)</f>
        <v>#REF!</v>
      </c>
      <c r="F22" s="91"/>
      <c r="G22" s="983" t="e">
        <f t="shared" si="9"/>
        <v>#REF!</v>
      </c>
      <c r="H22" s="983" t="e">
        <f t="shared" si="10"/>
        <v>#REF!</v>
      </c>
      <c r="I22" s="983"/>
      <c r="J22" s="983"/>
      <c r="K22" s="983" t="e">
        <f>IF(#REF!=0,0,1)</f>
        <v>#REF!</v>
      </c>
      <c r="L22" s="983" t="e">
        <f>IF(#REF!=0,0,1)</f>
        <v>#REF!</v>
      </c>
      <c r="M22" s="983">
        <f t="shared" si="11"/>
        <v>0.37499999999999994</v>
      </c>
      <c r="N22" s="983">
        <f t="shared" si="12"/>
        <v>0</v>
      </c>
      <c r="O22" s="91"/>
      <c r="P22" s="985"/>
      <c r="Q22" s="1028"/>
      <c r="R22" s="1008">
        <v>1</v>
      </c>
      <c r="S22" s="988" t="s">
        <v>230</v>
      </c>
      <c r="T22" s="1029"/>
      <c r="U22" s="892"/>
      <c r="V22" s="817">
        <f t="shared" si="56"/>
        <v>0</v>
      </c>
      <c r="W22" s="838">
        <f t="shared" si="52"/>
        <v>0</v>
      </c>
      <c r="X22" s="91"/>
      <c r="Y22" s="929">
        <f t="shared" si="39"/>
        <v>0</v>
      </c>
      <c r="Z22" s="929">
        <f t="shared" si="40"/>
        <v>0</v>
      </c>
      <c r="AA22" s="929">
        <f t="shared" si="41"/>
        <v>0</v>
      </c>
      <c r="AB22" s="929">
        <f t="shared" si="42"/>
        <v>0</v>
      </c>
      <c r="AC22" s="929">
        <f t="shared" si="43"/>
        <v>0</v>
      </c>
      <c r="AD22" s="929">
        <f t="shared" si="44"/>
        <v>0</v>
      </c>
      <c r="AE22" s="929">
        <f t="shared" si="45"/>
        <v>0</v>
      </c>
      <c r="AF22" s="929">
        <f t="shared" si="46"/>
        <v>0</v>
      </c>
      <c r="AG22" s="929">
        <f t="shared" si="47"/>
        <v>0</v>
      </c>
      <c r="AH22" s="929">
        <f t="shared" si="48"/>
        <v>0</v>
      </c>
      <c r="AI22" s="929">
        <f t="shared" si="49"/>
        <v>0</v>
      </c>
      <c r="AJ22" s="929">
        <f t="shared" si="50"/>
        <v>0</v>
      </c>
      <c r="AK22" s="929">
        <f t="shared" si="51"/>
        <v>0</v>
      </c>
      <c r="AL22" s="91"/>
      <c r="AM22" s="784"/>
      <c r="AN22" s="784"/>
      <c r="AO22" s="784"/>
      <c r="AP22" s="784"/>
      <c r="AQ22" s="784"/>
      <c r="AR22" s="784"/>
      <c r="AS22" s="784"/>
      <c r="AT22" s="784"/>
      <c r="AU22" s="784"/>
      <c r="AV22" s="784"/>
      <c r="AW22" s="784"/>
      <c r="AX22" s="784"/>
      <c r="AY22" s="784"/>
      <c r="AZ22" s="91"/>
      <c r="BA22" s="990"/>
      <c r="BB22" s="990" t="e">
        <f t="shared" si="14"/>
        <v>#REF!</v>
      </c>
      <c r="BC22" s="990"/>
      <c r="BD22" s="991" t="e">
        <f>BR22*#REF!</f>
        <v>#REF!</v>
      </c>
      <c r="BE22" s="991" t="e">
        <f>BS22*#REF!</f>
        <v>#REF!</v>
      </c>
      <c r="BF22" s="991" t="e">
        <f>BT22*#REF!</f>
        <v>#REF!</v>
      </c>
      <c r="BG22" s="991" t="e">
        <f>BU22*#REF!</f>
        <v>#REF!</v>
      </c>
      <c r="BH22" s="1026" t="e">
        <f>BV22*#REF!</f>
        <v>#REF!</v>
      </c>
      <c r="BI22" s="991" t="e">
        <f>BW22*#REF!</f>
        <v>#REF!</v>
      </c>
      <c r="BJ22" s="991" t="e">
        <f>BX22*#REF!</f>
        <v>#REF!</v>
      </c>
      <c r="BK22" s="991" t="e">
        <f>BY22*#REF!</f>
        <v>#REF!</v>
      </c>
      <c r="BL22" s="991" t="e">
        <f>BZ22*#REF!</f>
        <v>#REF!</v>
      </c>
      <c r="BM22" s="991" t="e">
        <f>CA22*#REF!</f>
        <v>#REF!</v>
      </c>
      <c r="BN22" s="91"/>
      <c r="BO22" s="992" t="str">
        <f t="shared" si="15"/>
        <v>2.1.1</v>
      </c>
      <c r="BP22" s="992" t="str">
        <f t="shared" si="16"/>
        <v xml:space="preserve"> Q1 2.1</v>
      </c>
      <c r="BQ22" s="981" t="str">
        <f t="shared" si="17"/>
        <v>室温</v>
      </c>
      <c r="BR22" s="993">
        <f t="shared" si="18"/>
        <v>0.37499999999999994</v>
      </c>
      <c r="BS22" s="993">
        <f t="shared" si="19"/>
        <v>0.6</v>
      </c>
      <c r="BT22" s="993">
        <f t="shared" si="20"/>
        <v>0.49999999999999989</v>
      </c>
      <c r="BU22" s="993">
        <f t="shared" si="21"/>
        <v>0.49999999999999989</v>
      </c>
      <c r="BV22" s="1027">
        <f t="shared" si="22"/>
        <v>0.37499999999999994</v>
      </c>
      <c r="BW22" s="993">
        <f t="shared" si="23"/>
        <v>0.37499999999999994</v>
      </c>
      <c r="BX22" s="993">
        <f t="shared" si="24"/>
        <v>0.6</v>
      </c>
      <c r="BY22" s="993">
        <f t="shared" si="25"/>
        <v>0.37499999999999994</v>
      </c>
      <c r="BZ22" s="993">
        <f t="shared" si="26"/>
        <v>0.37499999999999994</v>
      </c>
      <c r="CA22" s="993">
        <f t="shared" si="27"/>
        <v>0.625</v>
      </c>
      <c r="CB22" s="994">
        <f t="shared" si="28"/>
        <v>0.57142857142857151</v>
      </c>
      <c r="CC22" s="993">
        <f t="shared" si="29"/>
        <v>0.57142857142857151</v>
      </c>
      <c r="CD22" s="993">
        <f t="shared" si="30"/>
        <v>0.625</v>
      </c>
      <c r="CF22" s="551" t="s">
        <v>71</v>
      </c>
      <c r="CG22" s="555" t="s">
        <v>120</v>
      </c>
      <c r="CH22" s="556" t="s">
        <v>121</v>
      </c>
      <c r="CI22" s="553">
        <v>0.3</v>
      </c>
      <c r="CJ22" s="553">
        <v>0.3</v>
      </c>
      <c r="CK22" s="553">
        <v>0.3</v>
      </c>
      <c r="CL22" s="553">
        <v>0.3</v>
      </c>
      <c r="CM22" s="569">
        <v>0.3</v>
      </c>
      <c r="CN22" s="553">
        <v>0.3</v>
      </c>
      <c r="CO22" s="558">
        <v>0.3</v>
      </c>
      <c r="CP22" s="553">
        <v>0.3</v>
      </c>
      <c r="CQ22" s="553">
        <v>0.3</v>
      </c>
      <c r="CR22" s="553">
        <v>0.5</v>
      </c>
      <c r="CS22" s="559"/>
      <c r="CT22" s="558"/>
      <c r="CU22" s="558"/>
      <c r="CW22" s="551" t="s">
        <v>71</v>
      </c>
      <c r="CX22" s="555" t="s">
        <v>120</v>
      </c>
      <c r="CY22" s="556" t="s">
        <v>231</v>
      </c>
      <c r="CZ22" s="558">
        <v>0.3</v>
      </c>
      <c r="DA22" s="558">
        <v>0.6</v>
      </c>
      <c r="DB22" s="558">
        <v>0.3</v>
      </c>
      <c r="DC22" s="558">
        <v>0.3</v>
      </c>
      <c r="DD22" s="560">
        <v>0.3</v>
      </c>
      <c r="DE22" s="558">
        <v>0.3</v>
      </c>
      <c r="DF22" s="558">
        <v>0.6</v>
      </c>
      <c r="DG22" s="558">
        <v>0.3</v>
      </c>
      <c r="DH22" s="558">
        <v>0.3</v>
      </c>
      <c r="DI22" s="558">
        <v>0.6</v>
      </c>
      <c r="DJ22" s="559">
        <v>0.6</v>
      </c>
      <c r="DK22" s="558">
        <v>0.6</v>
      </c>
      <c r="DL22" s="558">
        <v>0.6</v>
      </c>
      <c r="DN22" s="551" t="s">
        <v>71</v>
      </c>
      <c r="DO22" s="555" t="s">
        <v>120</v>
      </c>
      <c r="DP22" s="556" t="s">
        <v>231</v>
      </c>
      <c r="DQ22" s="772">
        <f>0.3/(0.3+0.2+0.3)</f>
        <v>0.37499999999999994</v>
      </c>
      <c r="DR22" s="772">
        <f>0.3/(0.3+0.2)</f>
        <v>0.6</v>
      </c>
      <c r="DS22" s="772">
        <f>0.3/(0.3+0.1+0.2)</f>
        <v>0.49999999999999989</v>
      </c>
      <c r="DT22" s="772">
        <f>0.3/(0.3+0.1+0.2)</f>
        <v>0.49999999999999989</v>
      </c>
      <c r="DU22" s="772">
        <f>0.3/(0.3+0.2+0.3)</f>
        <v>0.37499999999999994</v>
      </c>
      <c r="DV22" s="772">
        <f>0.3/(0.3+0.2+0.3)</f>
        <v>0.37499999999999994</v>
      </c>
      <c r="DW22" s="772">
        <f>0.3/(0.3+0.2)</f>
        <v>0.6</v>
      </c>
      <c r="DX22" s="772">
        <f>0.3/(0.3+0.2+0.3)</f>
        <v>0.37499999999999994</v>
      </c>
      <c r="DY22" s="772">
        <f>0.3/(0.3+0.2+0.3)</f>
        <v>0.37499999999999994</v>
      </c>
      <c r="DZ22" s="772">
        <f>0.5/(0.5+0.3)</f>
        <v>0.625</v>
      </c>
      <c r="EA22" s="772">
        <f>0.4/(0.4+0.3)</f>
        <v>0.57142857142857151</v>
      </c>
      <c r="EB22" s="772">
        <f>0.4/(0.4+0.3)</f>
        <v>0.57142857142857151</v>
      </c>
      <c r="EC22" s="772">
        <f>0.5/(0.5+0.3)</f>
        <v>0.625</v>
      </c>
      <c r="ED22" s="651"/>
      <c r="EF22" s="551" t="s">
        <v>71</v>
      </c>
      <c r="EG22" s="555" t="s">
        <v>120</v>
      </c>
      <c r="EH22" s="556" t="s">
        <v>231</v>
      </c>
      <c r="EI22" s="691">
        <f t="shared" si="33"/>
        <v>0.37499999999999994</v>
      </c>
      <c r="EJ22" s="691">
        <f t="shared" si="34"/>
        <v>0.6</v>
      </c>
      <c r="EK22" s="691">
        <f t="shared" si="35"/>
        <v>0.49999999999999989</v>
      </c>
      <c r="EL22" s="691">
        <f t="shared" si="36"/>
        <v>0.49999999999999989</v>
      </c>
      <c r="EM22" s="696">
        <f t="shared" si="59"/>
        <v>0.37499999999999994</v>
      </c>
      <c r="EN22" s="691">
        <f t="shared" si="60"/>
        <v>0.37499999999999994</v>
      </c>
      <c r="EO22" s="691">
        <f t="shared" si="61"/>
        <v>0.6</v>
      </c>
      <c r="EP22" s="691">
        <f t="shared" si="37"/>
        <v>0.37499999999999994</v>
      </c>
      <c r="EQ22" s="691">
        <f t="shared" si="38"/>
        <v>0.37499999999999994</v>
      </c>
      <c r="ER22" s="691">
        <f t="shared" si="57"/>
        <v>0.625</v>
      </c>
      <c r="ES22" s="693">
        <f t="shared" si="62"/>
        <v>0.57142857142857151</v>
      </c>
      <c r="ET22" s="691">
        <f t="shared" si="63"/>
        <v>0.57142857142857151</v>
      </c>
      <c r="EU22" s="691">
        <f t="shared" si="58"/>
        <v>0.625</v>
      </c>
      <c r="EW22" s="551" t="s">
        <v>71</v>
      </c>
      <c r="EX22" s="555" t="s">
        <v>120</v>
      </c>
      <c r="EY22" s="556" t="s">
        <v>231</v>
      </c>
      <c r="EZ22" s="680">
        <f t="shared" si="64"/>
        <v>0.37499999999999994</v>
      </c>
      <c r="FA22" s="680"/>
      <c r="FB22" s="680"/>
      <c r="FC22" s="680"/>
      <c r="FD22" s="754"/>
      <c r="FE22" s="680"/>
      <c r="FF22" s="680"/>
      <c r="FG22" s="680"/>
      <c r="FH22" s="680"/>
      <c r="FI22" s="680"/>
      <c r="FJ22" s="752"/>
      <c r="FK22" s="680"/>
      <c r="FL22" s="680"/>
    </row>
    <row r="23" spans="1:168" hidden="1">
      <c r="A23" s="91"/>
      <c r="B23" s="951" t="str">
        <f t="shared" si="7"/>
        <v>2.1.2</v>
      </c>
      <c r="C23" s="981">
        <f t="shared" si="8"/>
        <v>0</v>
      </c>
      <c r="D23" s="984" t="e">
        <f t="shared" si="65"/>
        <v>#REF!</v>
      </c>
      <c r="E23" s="983" t="e">
        <f t="shared" si="65"/>
        <v>#REF!</v>
      </c>
      <c r="F23" s="91"/>
      <c r="G23" s="983" t="e">
        <f t="shared" si="9"/>
        <v>#REF!</v>
      </c>
      <c r="H23" s="983" t="e">
        <f t="shared" si="10"/>
        <v>#REF!</v>
      </c>
      <c r="I23" s="983"/>
      <c r="J23" s="983"/>
      <c r="K23" s="983" t="e">
        <f>IF(#REF!=0,0,1)</f>
        <v>#REF!</v>
      </c>
      <c r="L23" s="983" t="e">
        <f>IF(#REF!=0,0,1)</f>
        <v>#REF!</v>
      </c>
      <c r="M23" s="983">
        <f t="shared" si="11"/>
        <v>0</v>
      </c>
      <c r="N23" s="983">
        <f t="shared" si="12"/>
        <v>0</v>
      </c>
      <c r="O23" s="91"/>
      <c r="P23" s="1000"/>
      <c r="Q23" s="1030"/>
      <c r="R23" s="1002">
        <v>2</v>
      </c>
      <c r="S23" s="1003" t="s">
        <v>824</v>
      </c>
      <c r="T23" s="1004"/>
      <c r="U23" s="892"/>
      <c r="V23" s="804">
        <f t="shared" si="56"/>
        <v>0</v>
      </c>
      <c r="W23" s="805">
        <f t="shared" si="52"/>
        <v>0</v>
      </c>
      <c r="X23" s="91"/>
      <c r="Y23" s="929">
        <f t="shared" si="39"/>
        <v>0</v>
      </c>
      <c r="Z23" s="929">
        <f t="shared" si="40"/>
        <v>0</v>
      </c>
      <c r="AA23" s="929">
        <f t="shared" si="41"/>
        <v>0</v>
      </c>
      <c r="AB23" s="929">
        <f t="shared" si="42"/>
        <v>0</v>
      </c>
      <c r="AC23" s="929">
        <f t="shared" si="43"/>
        <v>0</v>
      </c>
      <c r="AD23" s="929">
        <f t="shared" si="44"/>
        <v>0</v>
      </c>
      <c r="AE23" s="929">
        <f t="shared" si="45"/>
        <v>0</v>
      </c>
      <c r="AF23" s="929">
        <f t="shared" si="46"/>
        <v>0</v>
      </c>
      <c r="AG23" s="929">
        <f t="shared" si="47"/>
        <v>0</v>
      </c>
      <c r="AH23" s="929">
        <f t="shared" si="48"/>
        <v>0</v>
      </c>
      <c r="AI23" s="929">
        <f t="shared" si="49"/>
        <v>0</v>
      </c>
      <c r="AJ23" s="929">
        <f t="shared" si="50"/>
        <v>0</v>
      </c>
      <c r="AK23" s="929">
        <f t="shared" si="51"/>
        <v>0</v>
      </c>
      <c r="AL23" s="91"/>
      <c r="AM23" s="785"/>
      <c r="AN23" s="785"/>
      <c r="AO23" s="785"/>
      <c r="AP23" s="785"/>
      <c r="AQ23" s="785"/>
      <c r="AR23" s="785"/>
      <c r="AS23" s="785"/>
      <c r="AT23" s="785"/>
      <c r="AU23" s="785"/>
      <c r="AV23" s="785"/>
      <c r="AW23" s="785"/>
      <c r="AX23" s="785"/>
      <c r="AY23" s="785"/>
      <c r="AZ23" s="91"/>
      <c r="BA23" s="1031"/>
      <c r="BB23" s="1031" t="e">
        <f t="shared" si="14"/>
        <v>#REF!</v>
      </c>
      <c r="BC23" s="1031"/>
      <c r="BD23" s="1032" t="e">
        <f>BR23*#REF!</f>
        <v>#REF!</v>
      </c>
      <c r="BE23" s="991" t="e">
        <f>BS23*#REF!</f>
        <v>#REF!</v>
      </c>
      <c r="BF23" s="991" t="e">
        <f>BT23*#REF!</f>
        <v>#REF!</v>
      </c>
      <c r="BG23" s="991" t="e">
        <f>BU23*#REF!</f>
        <v>#REF!</v>
      </c>
      <c r="BH23" s="1026" t="e">
        <f>BV23*#REF!</f>
        <v>#REF!</v>
      </c>
      <c r="BI23" s="1032" t="e">
        <f>BW23*#REF!</f>
        <v>#REF!</v>
      </c>
      <c r="BJ23" s="991" t="e">
        <f>BX23*#REF!</f>
        <v>#REF!</v>
      </c>
      <c r="BK23" s="991" t="e">
        <f>BY23*#REF!</f>
        <v>#REF!</v>
      </c>
      <c r="BL23" s="991" t="e">
        <f>BZ23*#REF!</f>
        <v>#REF!</v>
      </c>
      <c r="BM23" s="991" t="e">
        <f>CA23*#REF!</f>
        <v>#REF!</v>
      </c>
      <c r="BN23" s="91"/>
      <c r="BO23" s="992" t="str">
        <f t="shared" si="15"/>
        <v>2.1.2</v>
      </c>
      <c r="BP23" s="992" t="str">
        <f t="shared" si="16"/>
        <v xml:space="preserve"> Q1 2.1</v>
      </c>
      <c r="BQ23" s="981">
        <f t="shared" si="17"/>
        <v>0</v>
      </c>
      <c r="BR23" s="1033">
        <f t="shared" si="18"/>
        <v>0</v>
      </c>
      <c r="BS23" s="993">
        <f t="shared" si="19"/>
        <v>0</v>
      </c>
      <c r="BT23" s="993">
        <f t="shared" si="20"/>
        <v>0</v>
      </c>
      <c r="BU23" s="993">
        <f t="shared" si="21"/>
        <v>0</v>
      </c>
      <c r="BV23" s="1027">
        <f t="shared" si="22"/>
        <v>0</v>
      </c>
      <c r="BW23" s="1033">
        <f t="shared" si="23"/>
        <v>0</v>
      </c>
      <c r="BX23" s="993">
        <f t="shared" si="24"/>
        <v>0</v>
      </c>
      <c r="BY23" s="993">
        <f t="shared" si="25"/>
        <v>0</v>
      </c>
      <c r="BZ23" s="993">
        <f t="shared" si="26"/>
        <v>0</v>
      </c>
      <c r="CA23" s="993">
        <f t="shared" si="27"/>
        <v>0</v>
      </c>
      <c r="CB23" s="994">
        <f t="shared" si="28"/>
        <v>0</v>
      </c>
      <c r="CC23" s="993">
        <f t="shared" si="29"/>
        <v>0</v>
      </c>
      <c r="CD23" s="993">
        <f t="shared" si="30"/>
        <v>0</v>
      </c>
      <c r="CF23" s="551" t="s">
        <v>122</v>
      </c>
      <c r="CG23" s="555" t="s">
        <v>120</v>
      </c>
      <c r="CH23" s="556" t="s">
        <v>123</v>
      </c>
      <c r="CI23" s="563"/>
      <c r="CJ23" s="563">
        <v>0.2</v>
      </c>
      <c r="CK23" s="563">
        <v>0.2</v>
      </c>
      <c r="CL23" s="563">
        <v>0.2</v>
      </c>
      <c r="CM23" s="570">
        <v>0.3</v>
      </c>
      <c r="CN23" s="563"/>
      <c r="CO23" s="558">
        <v>0.2</v>
      </c>
      <c r="CP23" s="563"/>
      <c r="CQ23" s="563"/>
      <c r="CR23" s="563"/>
      <c r="CS23" s="559"/>
      <c r="CT23" s="558"/>
      <c r="CU23" s="558"/>
      <c r="CW23" s="551" t="s">
        <v>122</v>
      </c>
      <c r="CX23" s="555" t="s">
        <v>120</v>
      </c>
      <c r="CY23" s="556" t="s">
        <v>123</v>
      </c>
      <c r="CZ23" s="571"/>
      <c r="DA23" s="558"/>
      <c r="DB23" s="558"/>
      <c r="DC23" s="558"/>
      <c r="DD23" s="560"/>
      <c r="DE23" s="571"/>
      <c r="DF23" s="558"/>
      <c r="DG23" s="558"/>
      <c r="DH23" s="558"/>
      <c r="DI23" s="558"/>
      <c r="DJ23" s="559"/>
      <c r="DK23" s="558"/>
      <c r="DL23" s="558"/>
      <c r="DN23" s="551" t="s">
        <v>122</v>
      </c>
      <c r="DO23" s="555" t="s">
        <v>120</v>
      </c>
      <c r="DP23" s="556"/>
      <c r="DQ23" s="571"/>
      <c r="DR23" s="558"/>
      <c r="DS23" s="558"/>
      <c r="DT23" s="558"/>
      <c r="DU23" s="571"/>
      <c r="DV23" s="571"/>
      <c r="DW23" s="558"/>
      <c r="DX23" s="571"/>
      <c r="DY23" s="571"/>
      <c r="DZ23" s="558"/>
      <c r="EA23" s="559"/>
      <c r="EB23" s="559"/>
      <c r="EC23" s="558"/>
      <c r="ED23" s="651"/>
      <c r="EF23" s="551" t="s">
        <v>122</v>
      </c>
      <c r="EG23" s="555" t="s">
        <v>120</v>
      </c>
      <c r="EH23" s="556"/>
      <c r="EI23" s="697">
        <f t="shared" si="33"/>
        <v>0</v>
      </c>
      <c r="EJ23" s="691">
        <f t="shared" si="34"/>
        <v>0</v>
      </c>
      <c r="EK23" s="691">
        <f t="shared" si="35"/>
        <v>0</v>
      </c>
      <c r="EL23" s="691">
        <f t="shared" si="36"/>
        <v>0</v>
      </c>
      <c r="EM23" s="696">
        <f t="shared" si="59"/>
        <v>0</v>
      </c>
      <c r="EN23" s="697">
        <f t="shared" si="60"/>
        <v>0</v>
      </c>
      <c r="EO23" s="691">
        <f t="shared" si="61"/>
        <v>0</v>
      </c>
      <c r="EP23" s="691">
        <f t="shared" si="37"/>
        <v>0</v>
      </c>
      <c r="EQ23" s="691">
        <f t="shared" si="38"/>
        <v>0</v>
      </c>
      <c r="ER23" s="691">
        <f t="shared" si="57"/>
        <v>0</v>
      </c>
      <c r="ES23" s="693">
        <f t="shared" si="62"/>
        <v>0</v>
      </c>
      <c r="ET23" s="691">
        <f t="shared" si="63"/>
        <v>0</v>
      </c>
      <c r="EU23" s="691">
        <f t="shared" si="58"/>
        <v>0</v>
      </c>
      <c r="EW23" s="551" t="s">
        <v>122</v>
      </c>
      <c r="EX23" s="555" t="s">
        <v>120</v>
      </c>
      <c r="EY23" s="556"/>
      <c r="EZ23" s="680">
        <f t="shared" si="64"/>
        <v>0</v>
      </c>
      <c r="FA23" s="680"/>
      <c r="FB23" s="680"/>
      <c r="FC23" s="680"/>
      <c r="FD23" s="754"/>
      <c r="FE23" s="755"/>
      <c r="FF23" s="680"/>
      <c r="FG23" s="680"/>
      <c r="FH23" s="680"/>
      <c r="FI23" s="680"/>
      <c r="FJ23" s="752"/>
      <c r="FK23" s="680"/>
      <c r="FL23" s="680"/>
    </row>
    <row r="24" spans="1:168">
      <c r="A24" s="91"/>
      <c r="B24" s="951" t="str">
        <f t="shared" si="7"/>
        <v>2.1.3</v>
      </c>
      <c r="C24" s="981" t="str">
        <f t="shared" si="8"/>
        <v>外皮性能</v>
      </c>
      <c r="D24" s="984" t="e">
        <f t="shared" si="65"/>
        <v>#REF!</v>
      </c>
      <c r="E24" s="983" t="e">
        <f t="shared" si="65"/>
        <v>#REF!</v>
      </c>
      <c r="F24" s="91"/>
      <c r="G24" s="983" t="e">
        <f t="shared" si="9"/>
        <v>#REF!</v>
      </c>
      <c r="H24" s="983" t="e">
        <f t="shared" si="10"/>
        <v>#REF!</v>
      </c>
      <c r="I24" s="983"/>
      <c r="J24" s="983"/>
      <c r="K24" s="983" t="e">
        <f>IF(#REF!=0,0,1)</f>
        <v>#REF!</v>
      </c>
      <c r="L24" s="983" t="e">
        <f>IF(#REF!=0,0,1)</f>
        <v>#REF!</v>
      </c>
      <c r="M24" s="983">
        <f t="shared" si="11"/>
        <v>0.25</v>
      </c>
      <c r="N24" s="983">
        <f t="shared" si="12"/>
        <v>0</v>
      </c>
      <c r="O24" s="91"/>
      <c r="P24" s="985"/>
      <c r="Q24" s="1028"/>
      <c r="R24" s="1008">
        <v>2</v>
      </c>
      <c r="S24" s="988" t="s">
        <v>186</v>
      </c>
      <c r="T24" s="1029"/>
      <c r="U24" s="892"/>
      <c r="V24" s="804">
        <f t="shared" si="56"/>
        <v>0</v>
      </c>
      <c r="W24" s="805">
        <f t="shared" si="52"/>
        <v>0</v>
      </c>
      <c r="X24" s="91"/>
      <c r="Y24" s="929">
        <f t="shared" si="39"/>
        <v>0</v>
      </c>
      <c r="Z24" s="929">
        <f t="shared" si="40"/>
        <v>0</v>
      </c>
      <c r="AA24" s="929">
        <f t="shared" si="41"/>
        <v>0</v>
      </c>
      <c r="AB24" s="929">
        <f t="shared" si="42"/>
        <v>0</v>
      </c>
      <c r="AC24" s="929">
        <f t="shared" si="43"/>
        <v>0</v>
      </c>
      <c r="AD24" s="929">
        <f t="shared" si="44"/>
        <v>0</v>
      </c>
      <c r="AE24" s="929">
        <f t="shared" si="45"/>
        <v>0</v>
      </c>
      <c r="AF24" s="929">
        <f t="shared" si="46"/>
        <v>0</v>
      </c>
      <c r="AG24" s="929">
        <f t="shared" si="47"/>
        <v>0</v>
      </c>
      <c r="AH24" s="929">
        <f t="shared" si="48"/>
        <v>0</v>
      </c>
      <c r="AI24" s="929">
        <f t="shared" si="49"/>
        <v>0</v>
      </c>
      <c r="AJ24" s="929">
        <f t="shared" si="50"/>
        <v>0</v>
      </c>
      <c r="AK24" s="929">
        <f t="shared" si="51"/>
        <v>0</v>
      </c>
      <c r="AL24" s="91"/>
      <c r="AM24" s="785"/>
      <c r="AN24" s="785"/>
      <c r="AO24" s="785"/>
      <c r="AP24" s="785"/>
      <c r="AQ24" s="785"/>
      <c r="AR24" s="785"/>
      <c r="AS24" s="785"/>
      <c r="AT24" s="785"/>
      <c r="AU24" s="785"/>
      <c r="AV24" s="785"/>
      <c r="AW24" s="785"/>
      <c r="AX24" s="785"/>
      <c r="AY24" s="785"/>
      <c r="AZ24" s="91"/>
      <c r="BA24" s="990"/>
      <c r="BB24" s="990" t="e">
        <f t="shared" si="14"/>
        <v>#REF!</v>
      </c>
      <c r="BC24" s="990"/>
      <c r="BD24" s="991" t="e">
        <f>BR24*#REF!</f>
        <v>#REF!</v>
      </c>
      <c r="BE24" s="991" t="e">
        <f>BS24*#REF!</f>
        <v>#REF!</v>
      </c>
      <c r="BF24" s="991" t="e">
        <f>BT24*#REF!</f>
        <v>#REF!</v>
      </c>
      <c r="BG24" s="991" t="e">
        <f>BU24*#REF!</f>
        <v>#REF!</v>
      </c>
      <c r="BH24" s="1026" t="e">
        <f>BV24*#REF!</f>
        <v>#REF!</v>
      </c>
      <c r="BI24" s="991" t="e">
        <f>BW24*#REF!</f>
        <v>#REF!</v>
      </c>
      <c r="BJ24" s="991" t="e">
        <f>BX24*#REF!</f>
        <v>#REF!</v>
      </c>
      <c r="BK24" s="991" t="e">
        <f>BY24*#REF!</f>
        <v>#REF!</v>
      </c>
      <c r="BL24" s="991" t="e">
        <f>BZ24*#REF!</f>
        <v>#REF!</v>
      </c>
      <c r="BM24" s="991" t="e">
        <f>CA24*#REF!</f>
        <v>#REF!</v>
      </c>
      <c r="BN24" s="91"/>
      <c r="BO24" s="992" t="str">
        <f t="shared" si="15"/>
        <v>2.1.3</v>
      </c>
      <c r="BP24" s="992" t="str">
        <f t="shared" si="16"/>
        <v xml:space="preserve"> Q1 2.1</v>
      </c>
      <c r="BQ24" s="981" t="str">
        <f t="shared" si="17"/>
        <v>外皮性能</v>
      </c>
      <c r="BR24" s="993">
        <f t="shared" si="18"/>
        <v>0.25</v>
      </c>
      <c r="BS24" s="993">
        <f t="shared" si="19"/>
        <v>0.4</v>
      </c>
      <c r="BT24" s="993">
        <f t="shared" si="20"/>
        <v>0.16666666666666666</v>
      </c>
      <c r="BU24" s="993">
        <f t="shared" si="21"/>
        <v>0.16666666666666666</v>
      </c>
      <c r="BV24" s="1027">
        <f t="shared" si="22"/>
        <v>0.25</v>
      </c>
      <c r="BW24" s="993">
        <f t="shared" si="23"/>
        <v>0.25</v>
      </c>
      <c r="BX24" s="993">
        <f t="shared" si="24"/>
        <v>0.4</v>
      </c>
      <c r="BY24" s="993">
        <f t="shared" si="25"/>
        <v>0.25</v>
      </c>
      <c r="BZ24" s="993">
        <f t="shared" si="26"/>
        <v>0.25</v>
      </c>
      <c r="CA24" s="993">
        <f t="shared" si="27"/>
        <v>0.37499999999999994</v>
      </c>
      <c r="CB24" s="994">
        <f t="shared" si="28"/>
        <v>0.4285714285714286</v>
      </c>
      <c r="CC24" s="993">
        <f t="shared" si="29"/>
        <v>0.4285714285714286</v>
      </c>
      <c r="CD24" s="993">
        <f t="shared" si="30"/>
        <v>0.37499999999999994</v>
      </c>
      <c r="CF24" s="551" t="s">
        <v>124</v>
      </c>
      <c r="CG24" s="555" t="s">
        <v>120</v>
      </c>
      <c r="CH24" s="556" t="s">
        <v>125</v>
      </c>
      <c r="CI24" s="553">
        <v>0.2</v>
      </c>
      <c r="CJ24" s="553">
        <v>0.2</v>
      </c>
      <c r="CK24" s="553">
        <v>0.1</v>
      </c>
      <c r="CL24" s="553">
        <v>0.1</v>
      </c>
      <c r="CM24" s="569">
        <v>0.1</v>
      </c>
      <c r="CN24" s="553">
        <v>0.2</v>
      </c>
      <c r="CO24" s="558">
        <v>0.2</v>
      </c>
      <c r="CP24" s="553">
        <v>0.2</v>
      </c>
      <c r="CQ24" s="553">
        <v>0.2</v>
      </c>
      <c r="CR24" s="553">
        <v>0.3</v>
      </c>
      <c r="CS24" s="559">
        <v>0.5</v>
      </c>
      <c r="CT24" s="558">
        <v>0.5</v>
      </c>
      <c r="CU24" s="558">
        <v>0.6</v>
      </c>
      <c r="CW24" s="551" t="s">
        <v>124</v>
      </c>
      <c r="CX24" s="555" t="s">
        <v>120</v>
      </c>
      <c r="CY24" s="556" t="s">
        <v>125</v>
      </c>
      <c r="CZ24" s="558">
        <v>0.2</v>
      </c>
      <c r="DA24" s="558">
        <v>0.4</v>
      </c>
      <c r="DB24" s="558">
        <v>0.2</v>
      </c>
      <c r="DC24" s="558">
        <v>0.2</v>
      </c>
      <c r="DD24" s="560">
        <v>0.2</v>
      </c>
      <c r="DE24" s="558">
        <v>0.2</v>
      </c>
      <c r="DF24" s="558">
        <v>0.4</v>
      </c>
      <c r="DG24" s="558">
        <v>0.2</v>
      </c>
      <c r="DH24" s="558">
        <v>0.2</v>
      </c>
      <c r="DI24" s="558">
        <v>0.4</v>
      </c>
      <c r="DJ24" s="559">
        <v>0.4</v>
      </c>
      <c r="DK24" s="558">
        <v>0.4</v>
      </c>
      <c r="DL24" s="558">
        <v>0.4</v>
      </c>
      <c r="DN24" s="551" t="s">
        <v>124</v>
      </c>
      <c r="DO24" s="555" t="s">
        <v>120</v>
      </c>
      <c r="DP24" s="556" t="s">
        <v>125</v>
      </c>
      <c r="DQ24" s="772">
        <f>0.2/(0.3+0.2+0.3)</f>
        <v>0.25</v>
      </c>
      <c r="DR24" s="772">
        <f>0.2/(0.3+0.2)</f>
        <v>0.4</v>
      </c>
      <c r="DS24" s="772">
        <f>0.1/(0.3+0.1+0.2)</f>
        <v>0.16666666666666666</v>
      </c>
      <c r="DT24" s="772">
        <f>0.1/(0.3+0.1+0.2)</f>
        <v>0.16666666666666666</v>
      </c>
      <c r="DU24" s="772">
        <f>0.2/(0.3+0.2+0.3)</f>
        <v>0.25</v>
      </c>
      <c r="DV24" s="772">
        <f>0.2/(0.3+0.2+0.3)</f>
        <v>0.25</v>
      </c>
      <c r="DW24" s="772">
        <f>0.2/(0.3+0.2)</f>
        <v>0.4</v>
      </c>
      <c r="DX24" s="772">
        <f>0.2/(0.3+0.2+0.3)</f>
        <v>0.25</v>
      </c>
      <c r="DY24" s="772">
        <f>0.2/(0.3+0.2+0.3)</f>
        <v>0.25</v>
      </c>
      <c r="DZ24" s="772">
        <f>0.3/(0.5+0.3)</f>
        <v>0.37499999999999994</v>
      </c>
      <c r="EA24" s="772">
        <f>0.3/(0.4+0.3)</f>
        <v>0.4285714285714286</v>
      </c>
      <c r="EB24" s="772">
        <f>0.3/(0.4+0.3)</f>
        <v>0.4285714285714286</v>
      </c>
      <c r="EC24" s="772">
        <f>0.3/(0.5+0.3)</f>
        <v>0.37499999999999994</v>
      </c>
      <c r="ED24" s="651"/>
      <c r="EF24" s="551" t="s">
        <v>124</v>
      </c>
      <c r="EG24" s="555" t="s">
        <v>120</v>
      </c>
      <c r="EH24" s="556" t="s">
        <v>125</v>
      </c>
      <c r="EI24" s="691">
        <f t="shared" si="33"/>
        <v>0.25</v>
      </c>
      <c r="EJ24" s="691">
        <f t="shared" si="34"/>
        <v>0.4</v>
      </c>
      <c r="EK24" s="691">
        <f t="shared" si="35"/>
        <v>0.16666666666666666</v>
      </c>
      <c r="EL24" s="691">
        <f t="shared" si="36"/>
        <v>0.16666666666666666</v>
      </c>
      <c r="EM24" s="696">
        <f t="shared" si="59"/>
        <v>0.25</v>
      </c>
      <c r="EN24" s="691">
        <f t="shared" si="60"/>
        <v>0.25</v>
      </c>
      <c r="EO24" s="691">
        <f t="shared" si="61"/>
        <v>0.4</v>
      </c>
      <c r="EP24" s="691">
        <f t="shared" si="37"/>
        <v>0.25</v>
      </c>
      <c r="EQ24" s="691">
        <f t="shared" si="38"/>
        <v>0.25</v>
      </c>
      <c r="ER24" s="691">
        <f t="shared" si="57"/>
        <v>0.37499999999999994</v>
      </c>
      <c r="ES24" s="693">
        <f t="shared" si="62"/>
        <v>0.4285714285714286</v>
      </c>
      <c r="ET24" s="691">
        <f t="shared" si="63"/>
        <v>0.4285714285714286</v>
      </c>
      <c r="EU24" s="691">
        <f t="shared" si="58"/>
        <v>0.37499999999999994</v>
      </c>
      <c r="EW24" s="551" t="s">
        <v>124</v>
      </c>
      <c r="EX24" s="555" t="s">
        <v>120</v>
      </c>
      <c r="EY24" s="556" t="s">
        <v>125</v>
      </c>
      <c r="EZ24" s="680">
        <f t="shared" si="64"/>
        <v>0.25</v>
      </c>
      <c r="FA24" s="680"/>
      <c r="FB24" s="680"/>
      <c r="FC24" s="680"/>
      <c r="FD24" s="754"/>
      <c r="FE24" s="680"/>
      <c r="FF24" s="680"/>
      <c r="FG24" s="680"/>
      <c r="FH24" s="680"/>
      <c r="FI24" s="680"/>
      <c r="FJ24" s="752"/>
      <c r="FK24" s="680"/>
      <c r="FL24" s="680"/>
    </row>
    <row r="25" spans="1:168">
      <c r="A25" s="91"/>
      <c r="B25" s="951" t="str">
        <f t="shared" si="7"/>
        <v>2.1.4</v>
      </c>
      <c r="C25" s="981" t="str">
        <f t="shared" si="8"/>
        <v>ゾーン別制御性</v>
      </c>
      <c r="D25" s="984" t="e">
        <f t="shared" si="65"/>
        <v>#REF!</v>
      </c>
      <c r="E25" s="983" t="e">
        <f t="shared" si="65"/>
        <v>#REF!</v>
      </c>
      <c r="F25" s="91"/>
      <c r="G25" s="983" t="e">
        <f t="shared" si="9"/>
        <v>#REF!</v>
      </c>
      <c r="H25" s="983" t="e">
        <f t="shared" si="10"/>
        <v>#REF!</v>
      </c>
      <c r="I25" s="983"/>
      <c r="J25" s="983"/>
      <c r="K25" s="983" t="e">
        <f>IF(#REF!=0,0,1)</f>
        <v>#REF!</v>
      </c>
      <c r="L25" s="983" t="e">
        <f>IF(#REF!=0,0,1)</f>
        <v>#REF!</v>
      </c>
      <c r="M25" s="983">
        <f t="shared" si="11"/>
        <v>0.37499999999999994</v>
      </c>
      <c r="N25" s="983">
        <f t="shared" si="12"/>
        <v>0</v>
      </c>
      <c r="O25" s="91"/>
      <c r="P25" s="985"/>
      <c r="Q25" s="1028"/>
      <c r="R25" s="1008">
        <v>3</v>
      </c>
      <c r="S25" s="988" t="s">
        <v>187</v>
      </c>
      <c r="T25" s="1029"/>
      <c r="U25" s="892"/>
      <c r="V25" s="804">
        <f t="shared" si="56"/>
        <v>0</v>
      </c>
      <c r="W25" s="805">
        <f t="shared" si="52"/>
        <v>0</v>
      </c>
      <c r="X25" s="91"/>
      <c r="Y25" s="929">
        <f t="shared" si="39"/>
        <v>0</v>
      </c>
      <c r="Z25" s="929">
        <f t="shared" si="40"/>
        <v>0</v>
      </c>
      <c r="AA25" s="929">
        <f t="shared" si="41"/>
        <v>0</v>
      </c>
      <c r="AB25" s="929">
        <f t="shared" si="42"/>
        <v>0</v>
      </c>
      <c r="AC25" s="929">
        <f t="shared" si="43"/>
        <v>0</v>
      </c>
      <c r="AD25" s="929">
        <f t="shared" si="44"/>
        <v>0</v>
      </c>
      <c r="AE25" s="929">
        <f t="shared" si="45"/>
        <v>0</v>
      </c>
      <c r="AF25" s="929">
        <f t="shared" si="46"/>
        <v>0</v>
      </c>
      <c r="AG25" s="929">
        <f t="shared" si="47"/>
        <v>0</v>
      </c>
      <c r="AH25" s="929">
        <f t="shared" si="48"/>
        <v>0</v>
      </c>
      <c r="AI25" s="929">
        <f t="shared" si="49"/>
        <v>0</v>
      </c>
      <c r="AJ25" s="929">
        <f t="shared" si="50"/>
        <v>0</v>
      </c>
      <c r="AK25" s="929">
        <f t="shared" si="51"/>
        <v>0</v>
      </c>
      <c r="AL25" s="91"/>
      <c r="AM25" s="785"/>
      <c r="AN25" s="785"/>
      <c r="AO25" s="785"/>
      <c r="AP25" s="785"/>
      <c r="AQ25" s="785"/>
      <c r="AR25" s="785"/>
      <c r="AS25" s="785"/>
      <c r="AT25" s="785"/>
      <c r="AU25" s="785"/>
      <c r="AV25" s="785"/>
      <c r="AW25" s="785"/>
      <c r="AX25" s="785"/>
      <c r="AY25" s="785"/>
      <c r="AZ25" s="91"/>
      <c r="BA25" s="990"/>
      <c r="BB25" s="990" t="e">
        <f t="shared" si="14"/>
        <v>#REF!</v>
      </c>
      <c r="BC25" s="990"/>
      <c r="BD25" s="991" t="e">
        <f>BR25*#REF!</f>
        <v>#REF!</v>
      </c>
      <c r="BE25" s="991" t="e">
        <f>BS25*#REF!</f>
        <v>#REF!</v>
      </c>
      <c r="BF25" s="991" t="e">
        <f>BT25*#REF!</f>
        <v>#REF!</v>
      </c>
      <c r="BG25" s="991" t="e">
        <f>BU25*#REF!</f>
        <v>#REF!</v>
      </c>
      <c r="BH25" s="1026" t="e">
        <f>BV25*#REF!</f>
        <v>#REF!</v>
      </c>
      <c r="BI25" s="991" t="e">
        <f>BW25*#REF!</f>
        <v>#REF!</v>
      </c>
      <c r="BJ25" s="991" t="e">
        <f>BX25*#REF!</f>
        <v>#REF!</v>
      </c>
      <c r="BK25" s="991" t="e">
        <f>BY25*#REF!</f>
        <v>#REF!</v>
      </c>
      <c r="BL25" s="991" t="e">
        <f>BZ25*#REF!</f>
        <v>#REF!</v>
      </c>
      <c r="BM25" s="991" t="e">
        <f>CA25*#REF!</f>
        <v>#REF!</v>
      </c>
      <c r="BN25" s="91"/>
      <c r="BO25" s="992" t="str">
        <f t="shared" si="15"/>
        <v>2.1.4</v>
      </c>
      <c r="BP25" s="992" t="str">
        <f t="shared" si="16"/>
        <v xml:space="preserve"> Q1 2.1</v>
      </c>
      <c r="BQ25" s="981" t="str">
        <f t="shared" si="17"/>
        <v>ゾーン別制御性</v>
      </c>
      <c r="BR25" s="993">
        <f t="shared" si="18"/>
        <v>0.37499999999999994</v>
      </c>
      <c r="BS25" s="993">
        <f t="shared" si="19"/>
        <v>0</v>
      </c>
      <c r="BT25" s="993">
        <f t="shared" si="20"/>
        <v>0.33333333333333331</v>
      </c>
      <c r="BU25" s="993">
        <f t="shared" si="21"/>
        <v>0.33333333333333331</v>
      </c>
      <c r="BV25" s="1027">
        <f t="shared" si="22"/>
        <v>0.37499999999999994</v>
      </c>
      <c r="BW25" s="993">
        <f t="shared" si="23"/>
        <v>0.37499999999999994</v>
      </c>
      <c r="BX25" s="993">
        <f t="shared" si="24"/>
        <v>0</v>
      </c>
      <c r="BY25" s="993">
        <f t="shared" si="25"/>
        <v>0.37499999999999994</v>
      </c>
      <c r="BZ25" s="993">
        <f t="shared" si="26"/>
        <v>0.37499999999999994</v>
      </c>
      <c r="CA25" s="993">
        <f t="shared" si="27"/>
        <v>0</v>
      </c>
      <c r="CB25" s="994">
        <f t="shared" si="28"/>
        <v>0</v>
      </c>
      <c r="CC25" s="993">
        <f t="shared" si="29"/>
        <v>0</v>
      </c>
      <c r="CD25" s="993">
        <f t="shared" si="30"/>
        <v>0</v>
      </c>
      <c r="CF25" s="551" t="s">
        <v>698</v>
      </c>
      <c r="CG25" s="555" t="s">
        <v>120</v>
      </c>
      <c r="CH25" s="556" t="s">
        <v>699</v>
      </c>
      <c r="CI25" s="553">
        <v>0.3</v>
      </c>
      <c r="CJ25" s="553"/>
      <c r="CK25" s="553">
        <v>0.2</v>
      </c>
      <c r="CL25" s="553">
        <v>0.2</v>
      </c>
      <c r="CM25" s="569">
        <v>0.2</v>
      </c>
      <c r="CN25" s="553">
        <v>0.3</v>
      </c>
      <c r="CO25" s="558">
        <v>0</v>
      </c>
      <c r="CP25" s="553">
        <v>0.3</v>
      </c>
      <c r="CQ25" s="553">
        <v>0.3</v>
      </c>
      <c r="CR25" s="553"/>
      <c r="CS25" s="559"/>
      <c r="CT25" s="558"/>
      <c r="CU25" s="558"/>
      <c r="CW25" s="551" t="s">
        <v>698</v>
      </c>
      <c r="CX25" s="555" t="s">
        <v>120</v>
      </c>
      <c r="CY25" s="556" t="s">
        <v>699</v>
      </c>
      <c r="CZ25" s="558">
        <v>0.5</v>
      </c>
      <c r="DA25" s="558"/>
      <c r="DB25" s="558">
        <v>0.5</v>
      </c>
      <c r="DC25" s="558">
        <v>0.5</v>
      </c>
      <c r="DD25" s="560">
        <v>0.5</v>
      </c>
      <c r="DE25" s="558">
        <v>0.5</v>
      </c>
      <c r="DF25" s="558"/>
      <c r="DG25" s="558">
        <v>0.5</v>
      </c>
      <c r="DH25" s="558">
        <v>0.5</v>
      </c>
      <c r="DI25" s="558"/>
      <c r="DJ25" s="559"/>
      <c r="DK25" s="558"/>
      <c r="DL25" s="558"/>
      <c r="DN25" s="551" t="s">
        <v>698</v>
      </c>
      <c r="DO25" s="555" t="s">
        <v>120</v>
      </c>
      <c r="DP25" s="556" t="s">
        <v>699</v>
      </c>
      <c r="DQ25" s="772">
        <f>0.3/(0.3+0.2+0.3)</f>
        <v>0.37499999999999994</v>
      </c>
      <c r="DR25" s="558"/>
      <c r="DS25" s="772">
        <f>0.2/(0.3+0.1+0.2)</f>
        <v>0.33333333333333331</v>
      </c>
      <c r="DT25" s="772">
        <f>0.2/(0.3+0.1+0.2)</f>
        <v>0.33333333333333331</v>
      </c>
      <c r="DU25" s="772">
        <f>0.3/(0.3+0.2+0.3)</f>
        <v>0.37499999999999994</v>
      </c>
      <c r="DV25" s="772">
        <f>0.3/(0.3+0.2+0.3)</f>
        <v>0.37499999999999994</v>
      </c>
      <c r="DW25" s="558"/>
      <c r="DX25" s="772">
        <f>0.3/(0.3+0.2+0.3)</f>
        <v>0.37499999999999994</v>
      </c>
      <c r="DY25" s="772">
        <f>0.3/(0.3+0.2+0.3)</f>
        <v>0.37499999999999994</v>
      </c>
      <c r="DZ25" s="558"/>
      <c r="EA25" s="559"/>
      <c r="EB25" s="558"/>
      <c r="EC25" s="558"/>
      <c r="ED25" s="651"/>
      <c r="EF25" s="551" t="s">
        <v>698</v>
      </c>
      <c r="EG25" s="555" t="s">
        <v>120</v>
      </c>
      <c r="EH25" s="556" t="s">
        <v>699</v>
      </c>
      <c r="EI25" s="691">
        <f t="shared" si="33"/>
        <v>0.37499999999999994</v>
      </c>
      <c r="EJ25" s="691">
        <f t="shared" si="34"/>
        <v>0</v>
      </c>
      <c r="EK25" s="691">
        <f t="shared" si="35"/>
        <v>0.33333333333333331</v>
      </c>
      <c r="EL25" s="691">
        <f t="shared" si="36"/>
        <v>0.33333333333333331</v>
      </c>
      <c r="EM25" s="696">
        <f t="shared" si="59"/>
        <v>0.37499999999999994</v>
      </c>
      <c r="EN25" s="691">
        <f t="shared" si="60"/>
        <v>0.37499999999999994</v>
      </c>
      <c r="EO25" s="691">
        <f t="shared" si="61"/>
        <v>0</v>
      </c>
      <c r="EP25" s="691">
        <f t="shared" si="37"/>
        <v>0.37499999999999994</v>
      </c>
      <c r="EQ25" s="691">
        <f t="shared" si="38"/>
        <v>0.37499999999999994</v>
      </c>
      <c r="ER25" s="691">
        <f t="shared" si="57"/>
        <v>0</v>
      </c>
      <c r="ES25" s="693">
        <f t="shared" si="62"/>
        <v>0</v>
      </c>
      <c r="ET25" s="691">
        <f t="shared" si="63"/>
        <v>0</v>
      </c>
      <c r="EU25" s="691">
        <f t="shared" si="58"/>
        <v>0</v>
      </c>
      <c r="EW25" s="551" t="s">
        <v>698</v>
      </c>
      <c r="EX25" s="555" t="s">
        <v>120</v>
      </c>
      <c r="EY25" s="556" t="s">
        <v>699</v>
      </c>
      <c r="EZ25" s="680">
        <f t="shared" si="64"/>
        <v>0.37499999999999994</v>
      </c>
      <c r="FA25" s="680"/>
      <c r="FB25" s="680"/>
      <c r="FC25" s="680"/>
      <c r="FD25" s="754"/>
      <c r="FE25" s="680"/>
      <c r="FF25" s="680"/>
      <c r="FG25" s="680"/>
      <c r="FH25" s="680"/>
      <c r="FI25" s="680"/>
      <c r="FJ25" s="752"/>
      <c r="FK25" s="680"/>
      <c r="FL25" s="680"/>
    </row>
    <row r="26" spans="1:168" hidden="1">
      <c r="A26" s="91"/>
      <c r="B26" s="951" t="str">
        <f t="shared" si="7"/>
        <v>2.1.5</v>
      </c>
      <c r="C26" s="981">
        <f t="shared" si="8"/>
        <v>0</v>
      </c>
      <c r="D26" s="984" t="e">
        <f t="shared" si="65"/>
        <v>#REF!</v>
      </c>
      <c r="E26" s="983" t="e">
        <f t="shared" si="65"/>
        <v>#REF!</v>
      </c>
      <c r="F26" s="91"/>
      <c r="G26" s="983" t="e">
        <f t="shared" si="9"/>
        <v>#REF!</v>
      </c>
      <c r="H26" s="983" t="e">
        <f t="shared" si="10"/>
        <v>#REF!</v>
      </c>
      <c r="I26" s="983"/>
      <c r="J26" s="983"/>
      <c r="K26" s="983" t="e">
        <f>IF(#REF!=0,0,1)</f>
        <v>#REF!</v>
      </c>
      <c r="L26" s="983" t="e">
        <f>IF(#REF!=0,0,1)</f>
        <v>#REF!</v>
      </c>
      <c r="M26" s="983">
        <f t="shared" si="11"/>
        <v>0</v>
      </c>
      <c r="N26" s="983">
        <f t="shared" si="12"/>
        <v>0</v>
      </c>
      <c r="O26" s="91"/>
      <c r="P26" s="1000"/>
      <c r="Q26" s="1030"/>
      <c r="R26" s="1002">
        <v>5</v>
      </c>
      <c r="S26" s="1003" t="s">
        <v>517</v>
      </c>
      <c r="T26" s="1004"/>
      <c r="U26" s="892"/>
      <c r="V26" s="804">
        <f t="shared" si="56"/>
        <v>0</v>
      </c>
      <c r="W26" s="805">
        <f t="shared" si="52"/>
        <v>0</v>
      </c>
      <c r="X26" s="91"/>
      <c r="Y26" s="929">
        <f t="shared" si="39"/>
        <v>0</v>
      </c>
      <c r="Z26" s="929">
        <f t="shared" si="40"/>
        <v>0</v>
      </c>
      <c r="AA26" s="929">
        <f t="shared" si="41"/>
        <v>0</v>
      </c>
      <c r="AB26" s="929">
        <f t="shared" si="42"/>
        <v>0</v>
      </c>
      <c r="AC26" s="929">
        <f t="shared" si="43"/>
        <v>0</v>
      </c>
      <c r="AD26" s="929">
        <f t="shared" si="44"/>
        <v>0</v>
      </c>
      <c r="AE26" s="929">
        <f t="shared" si="45"/>
        <v>0</v>
      </c>
      <c r="AF26" s="929">
        <f t="shared" si="46"/>
        <v>0</v>
      </c>
      <c r="AG26" s="929">
        <f t="shared" si="47"/>
        <v>0</v>
      </c>
      <c r="AH26" s="929">
        <f t="shared" si="48"/>
        <v>0</v>
      </c>
      <c r="AI26" s="929">
        <f t="shared" si="49"/>
        <v>0</v>
      </c>
      <c r="AJ26" s="929">
        <f t="shared" si="50"/>
        <v>0</v>
      </c>
      <c r="AK26" s="929">
        <f t="shared" si="51"/>
        <v>0</v>
      </c>
      <c r="AL26" s="91"/>
      <c r="AM26" s="785"/>
      <c r="AN26" s="785"/>
      <c r="AO26" s="785"/>
      <c r="AP26" s="785"/>
      <c r="AQ26" s="785"/>
      <c r="AR26" s="785"/>
      <c r="AS26" s="785"/>
      <c r="AT26" s="785"/>
      <c r="AU26" s="785"/>
      <c r="AV26" s="785"/>
      <c r="AW26" s="785"/>
      <c r="AX26" s="785"/>
      <c r="AY26" s="785"/>
      <c r="AZ26" s="91"/>
      <c r="BA26" s="990"/>
      <c r="BB26" s="990" t="e">
        <f t="shared" si="14"/>
        <v>#REF!</v>
      </c>
      <c r="BC26" s="990"/>
      <c r="BD26" s="991" t="e">
        <f>BR26*#REF!</f>
        <v>#REF!</v>
      </c>
      <c r="BE26" s="991" t="e">
        <f>BS26*#REF!</f>
        <v>#REF!</v>
      </c>
      <c r="BF26" s="991" t="e">
        <f>BT26*#REF!</f>
        <v>#REF!</v>
      </c>
      <c r="BG26" s="991" t="e">
        <f>BU26*#REF!</f>
        <v>#REF!</v>
      </c>
      <c r="BH26" s="1026" t="e">
        <f>BV26*#REF!</f>
        <v>#REF!</v>
      </c>
      <c r="BI26" s="991" t="e">
        <f>BW26*#REF!</f>
        <v>#REF!</v>
      </c>
      <c r="BJ26" s="991" t="e">
        <f>BX26*#REF!</f>
        <v>#REF!</v>
      </c>
      <c r="BK26" s="991" t="e">
        <f>BY26*#REF!</f>
        <v>#REF!</v>
      </c>
      <c r="BL26" s="991" t="e">
        <f>BZ26*#REF!</f>
        <v>#REF!</v>
      </c>
      <c r="BM26" s="991" t="e">
        <f>CA26*#REF!</f>
        <v>#REF!</v>
      </c>
      <c r="BN26" s="91"/>
      <c r="BO26" s="992" t="str">
        <f t="shared" si="15"/>
        <v>2.1.5</v>
      </c>
      <c r="BP26" s="992" t="str">
        <f t="shared" si="16"/>
        <v xml:space="preserve"> Q1 2.1</v>
      </c>
      <c r="BQ26" s="981">
        <f t="shared" si="17"/>
        <v>0</v>
      </c>
      <c r="BR26" s="993">
        <f t="shared" si="18"/>
        <v>0</v>
      </c>
      <c r="BS26" s="993">
        <f t="shared" si="19"/>
        <v>0</v>
      </c>
      <c r="BT26" s="993">
        <f t="shared" si="20"/>
        <v>0</v>
      </c>
      <c r="BU26" s="993">
        <f t="shared" si="21"/>
        <v>0</v>
      </c>
      <c r="BV26" s="1027">
        <f t="shared" si="22"/>
        <v>0</v>
      </c>
      <c r="BW26" s="993">
        <f t="shared" si="23"/>
        <v>0</v>
      </c>
      <c r="BX26" s="993">
        <f t="shared" si="24"/>
        <v>0</v>
      </c>
      <c r="BY26" s="993">
        <f t="shared" si="25"/>
        <v>0</v>
      </c>
      <c r="BZ26" s="993">
        <f t="shared" si="26"/>
        <v>0</v>
      </c>
      <c r="CA26" s="993">
        <f t="shared" si="27"/>
        <v>0</v>
      </c>
      <c r="CB26" s="994">
        <f t="shared" si="28"/>
        <v>0</v>
      </c>
      <c r="CC26" s="993">
        <f t="shared" si="29"/>
        <v>0</v>
      </c>
      <c r="CD26" s="993">
        <f t="shared" si="30"/>
        <v>0</v>
      </c>
      <c r="CF26" s="551" t="s">
        <v>700</v>
      </c>
      <c r="CG26" s="555" t="s">
        <v>120</v>
      </c>
      <c r="CH26" s="556" t="s">
        <v>701</v>
      </c>
      <c r="CI26" s="563">
        <v>0.1</v>
      </c>
      <c r="CJ26" s="563">
        <v>0.1</v>
      </c>
      <c r="CK26" s="563">
        <v>0.1</v>
      </c>
      <c r="CL26" s="563">
        <v>0.1</v>
      </c>
      <c r="CM26" s="570">
        <v>0.1</v>
      </c>
      <c r="CN26" s="563">
        <v>0.1</v>
      </c>
      <c r="CO26" s="558">
        <v>0.1</v>
      </c>
      <c r="CP26" s="563">
        <v>0.1</v>
      </c>
      <c r="CQ26" s="563">
        <v>0.1</v>
      </c>
      <c r="CR26" s="563">
        <v>0.2</v>
      </c>
      <c r="CS26" s="559">
        <v>0.3</v>
      </c>
      <c r="CT26" s="558">
        <v>0.3</v>
      </c>
      <c r="CU26" s="558"/>
      <c r="CW26" s="551" t="s">
        <v>700</v>
      </c>
      <c r="CX26" s="555" t="s">
        <v>120</v>
      </c>
      <c r="CY26" s="556" t="s">
        <v>701</v>
      </c>
      <c r="CZ26" s="558"/>
      <c r="DA26" s="558"/>
      <c r="DB26" s="558"/>
      <c r="DC26" s="558"/>
      <c r="DD26" s="560"/>
      <c r="DE26" s="558"/>
      <c r="DF26" s="558"/>
      <c r="DG26" s="558"/>
      <c r="DH26" s="558"/>
      <c r="DI26" s="558"/>
      <c r="DJ26" s="559"/>
      <c r="DK26" s="558"/>
      <c r="DL26" s="558"/>
      <c r="DN26" s="551" t="s">
        <v>700</v>
      </c>
      <c r="DO26" s="555" t="s">
        <v>120</v>
      </c>
      <c r="DP26" s="556"/>
      <c r="DQ26" s="558"/>
      <c r="DR26" s="558"/>
      <c r="DS26" s="558"/>
      <c r="DT26" s="558"/>
      <c r="DU26" s="664"/>
      <c r="DV26" s="558"/>
      <c r="DW26" s="558"/>
      <c r="DX26" s="558"/>
      <c r="DY26" s="558"/>
      <c r="DZ26" s="558"/>
      <c r="EA26" s="559"/>
      <c r="EB26" s="558"/>
      <c r="EC26" s="558"/>
      <c r="ED26" s="651"/>
      <c r="EF26" s="551" t="s">
        <v>700</v>
      </c>
      <c r="EG26" s="555" t="s">
        <v>120</v>
      </c>
      <c r="EH26" s="556"/>
      <c r="EI26" s="691">
        <f t="shared" si="33"/>
        <v>0</v>
      </c>
      <c r="EJ26" s="691">
        <f t="shared" si="34"/>
        <v>0</v>
      </c>
      <c r="EK26" s="691">
        <f t="shared" si="35"/>
        <v>0</v>
      </c>
      <c r="EL26" s="691">
        <f t="shared" si="36"/>
        <v>0</v>
      </c>
      <c r="EM26" s="696">
        <f t="shared" si="59"/>
        <v>0</v>
      </c>
      <c r="EN26" s="691">
        <f t="shared" si="60"/>
        <v>0</v>
      </c>
      <c r="EO26" s="691">
        <f t="shared" si="61"/>
        <v>0</v>
      </c>
      <c r="EP26" s="691">
        <f t="shared" si="37"/>
        <v>0</v>
      </c>
      <c r="EQ26" s="691">
        <f t="shared" si="38"/>
        <v>0</v>
      </c>
      <c r="ER26" s="691">
        <f t="shared" si="57"/>
        <v>0</v>
      </c>
      <c r="ES26" s="693">
        <f t="shared" si="62"/>
        <v>0</v>
      </c>
      <c r="ET26" s="691">
        <f t="shared" si="63"/>
        <v>0</v>
      </c>
      <c r="EU26" s="691">
        <f t="shared" si="58"/>
        <v>0</v>
      </c>
      <c r="EW26" s="551" t="s">
        <v>700</v>
      </c>
      <c r="EX26" s="555" t="s">
        <v>120</v>
      </c>
      <c r="EY26" s="556"/>
      <c r="EZ26" s="680">
        <f t="shared" si="64"/>
        <v>0</v>
      </c>
      <c r="FA26" s="680"/>
      <c r="FB26" s="680"/>
      <c r="FC26" s="680"/>
      <c r="FD26" s="754"/>
      <c r="FE26" s="680"/>
      <c r="FF26" s="680"/>
      <c r="FG26" s="680"/>
      <c r="FH26" s="680"/>
      <c r="FI26" s="680"/>
      <c r="FJ26" s="752"/>
      <c r="FK26" s="680"/>
      <c r="FL26" s="680"/>
    </row>
    <row r="27" spans="1:168" hidden="1">
      <c r="A27" s="91"/>
      <c r="B27" s="951" t="str">
        <f t="shared" si="7"/>
        <v>2.1.6</v>
      </c>
      <c r="C27" s="981">
        <f t="shared" si="8"/>
        <v>0</v>
      </c>
      <c r="D27" s="984" t="e">
        <f t="shared" si="65"/>
        <v>#REF!</v>
      </c>
      <c r="E27" s="983" t="e">
        <f t="shared" si="65"/>
        <v>#REF!</v>
      </c>
      <c r="F27" s="91"/>
      <c r="G27" s="983" t="e">
        <f t="shared" si="9"/>
        <v>#REF!</v>
      </c>
      <c r="H27" s="983" t="e">
        <f t="shared" si="10"/>
        <v>#REF!</v>
      </c>
      <c r="I27" s="983"/>
      <c r="J27" s="983"/>
      <c r="K27" s="983" t="e">
        <f>IF(#REF!=0,0,1)</f>
        <v>#REF!</v>
      </c>
      <c r="L27" s="983" t="e">
        <f>IF(#REF!=0,0,1)</f>
        <v>#REF!</v>
      </c>
      <c r="M27" s="983">
        <f t="shared" si="11"/>
        <v>0</v>
      </c>
      <c r="N27" s="983">
        <f t="shared" si="12"/>
        <v>0</v>
      </c>
      <c r="O27" s="91"/>
      <c r="P27" s="1000"/>
      <c r="Q27" s="1030"/>
      <c r="R27" s="1002">
        <v>6</v>
      </c>
      <c r="S27" s="1003" t="s">
        <v>188</v>
      </c>
      <c r="T27" s="1004"/>
      <c r="U27" s="892"/>
      <c r="V27" s="804">
        <f t="shared" si="56"/>
        <v>0</v>
      </c>
      <c r="W27" s="805">
        <f t="shared" si="52"/>
        <v>0</v>
      </c>
      <c r="X27" s="91"/>
      <c r="Y27" s="929">
        <f t="shared" si="39"/>
        <v>0</v>
      </c>
      <c r="Z27" s="929">
        <f t="shared" si="40"/>
        <v>0</v>
      </c>
      <c r="AA27" s="929">
        <f t="shared" si="41"/>
        <v>0</v>
      </c>
      <c r="AB27" s="929">
        <f t="shared" si="42"/>
        <v>0</v>
      </c>
      <c r="AC27" s="929">
        <f t="shared" si="43"/>
        <v>0</v>
      </c>
      <c r="AD27" s="929">
        <f t="shared" si="44"/>
        <v>0</v>
      </c>
      <c r="AE27" s="929">
        <f t="shared" si="45"/>
        <v>0</v>
      </c>
      <c r="AF27" s="929">
        <f t="shared" si="46"/>
        <v>0</v>
      </c>
      <c r="AG27" s="929">
        <f t="shared" si="47"/>
        <v>0</v>
      </c>
      <c r="AH27" s="929">
        <f t="shared" si="48"/>
        <v>0</v>
      </c>
      <c r="AI27" s="929">
        <f t="shared" si="49"/>
        <v>0</v>
      </c>
      <c r="AJ27" s="929">
        <f t="shared" si="50"/>
        <v>0</v>
      </c>
      <c r="AK27" s="929">
        <f t="shared" si="51"/>
        <v>0</v>
      </c>
      <c r="AL27" s="91"/>
      <c r="AM27" s="785"/>
      <c r="AN27" s="785"/>
      <c r="AO27" s="785"/>
      <c r="AP27" s="785"/>
      <c r="AQ27" s="785"/>
      <c r="AR27" s="785"/>
      <c r="AS27" s="785"/>
      <c r="AT27" s="785"/>
      <c r="AU27" s="785"/>
      <c r="AV27" s="785"/>
      <c r="AW27" s="785"/>
      <c r="AX27" s="785"/>
      <c r="AY27" s="785"/>
      <c r="AZ27" s="91"/>
      <c r="BA27" s="990"/>
      <c r="BB27" s="990" t="e">
        <f t="shared" si="14"/>
        <v>#REF!</v>
      </c>
      <c r="BC27" s="990"/>
      <c r="BD27" s="991" t="e">
        <f>BR27*#REF!</f>
        <v>#REF!</v>
      </c>
      <c r="BE27" s="991" t="e">
        <f>BS27*#REF!</f>
        <v>#REF!</v>
      </c>
      <c r="BF27" s="991" t="e">
        <f>BT27*#REF!</f>
        <v>#REF!</v>
      </c>
      <c r="BG27" s="991" t="e">
        <f>BU27*#REF!</f>
        <v>#REF!</v>
      </c>
      <c r="BH27" s="1026" t="e">
        <f>BV27*#REF!</f>
        <v>#REF!</v>
      </c>
      <c r="BI27" s="991" t="e">
        <f>BW27*#REF!</f>
        <v>#REF!</v>
      </c>
      <c r="BJ27" s="991" t="e">
        <f>BX27*#REF!</f>
        <v>#REF!</v>
      </c>
      <c r="BK27" s="991" t="e">
        <f>BY27*#REF!</f>
        <v>#REF!</v>
      </c>
      <c r="BL27" s="991" t="e">
        <f>BZ27*#REF!</f>
        <v>#REF!</v>
      </c>
      <c r="BM27" s="991" t="e">
        <f>CA27*#REF!</f>
        <v>#REF!</v>
      </c>
      <c r="BN27" s="91"/>
      <c r="BO27" s="992" t="str">
        <f t="shared" si="15"/>
        <v>2.1.6</v>
      </c>
      <c r="BP27" s="992" t="str">
        <f t="shared" si="16"/>
        <v xml:space="preserve"> Q1 2.1</v>
      </c>
      <c r="BQ27" s="981">
        <f t="shared" si="17"/>
        <v>0</v>
      </c>
      <c r="BR27" s="993">
        <f t="shared" si="18"/>
        <v>0</v>
      </c>
      <c r="BS27" s="993">
        <f t="shared" si="19"/>
        <v>0</v>
      </c>
      <c r="BT27" s="993">
        <f t="shared" si="20"/>
        <v>0</v>
      </c>
      <c r="BU27" s="993">
        <f t="shared" si="21"/>
        <v>0</v>
      </c>
      <c r="BV27" s="1027">
        <f t="shared" si="22"/>
        <v>0</v>
      </c>
      <c r="BW27" s="993">
        <f t="shared" si="23"/>
        <v>0</v>
      </c>
      <c r="BX27" s="993">
        <f t="shared" si="24"/>
        <v>0</v>
      </c>
      <c r="BY27" s="993">
        <f t="shared" si="25"/>
        <v>0</v>
      </c>
      <c r="BZ27" s="993">
        <f t="shared" si="26"/>
        <v>0</v>
      </c>
      <c r="CA27" s="993">
        <f t="shared" si="27"/>
        <v>0</v>
      </c>
      <c r="CB27" s="994">
        <f t="shared" si="28"/>
        <v>0</v>
      </c>
      <c r="CC27" s="993">
        <f t="shared" si="29"/>
        <v>0</v>
      </c>
      <c r="CD27" s="993">
        <f t="shared" si="30"/>
        <v>0</v>
      </c>
      <c r="CF27" s="551" t="s">
        <v>702</v>
      </c>
      <c r="CG27" s="555" t="s">
        <v>120</v>
      </c>
      <c r="CH27" s="556" t="s">
        <v>703</v>
      </c>
      <c r="CI27" s="563"/>
      <c r="CJ27" s="563"/>
      <c r="CK27" s="563"/>
      <c r="CL27" s="563"/>
      <c r="CM27" s="570"/>
      <c r="CN27" s="563"/>
      <c r="CO27" s="558">
        <v>0</v>
      </c>
      <c r="CP27" s="563"/>
      <c r="CQ27" s="563"/>
      <c r="CR27" s="563"/>
      <c r="CS27" s="559">
        <v>0.2</v>
      </c>
      <c r="CT27" s="558">
        <v>0.2</v>
      </c>
      <c r="CU27" s="558">
        <v>0.4</v>
      </c>
      <c r="CW27" s="551" t="s">
        <v>702</v>
      </c>
      <c r="CX27" s="555" t="s">
        <v>120</v>
      </c>
      <c r="CY27" s="556" t="s">
        <v>703</v>
      </c>
      <c r="CZ27" s="558"/>
      <c r="DA27" s="558"/>
      <c r="DB27" s="558"/>
      <c r="DC27" s="558"/>
      <c r="DD27" s="560"/>
      <c r="DE27" s="558"/>
      <c r="DF27" s="558"/>
      <c r="DG27" s="558"/>
      <c r="DH27" s="558"/>
      <c r="DI27" s="558"/>
      <c r="DJ27" s="559"/>
      <c r="DK27" s="558"/>
      <c r="DL27" s="558"/>
      <c r="DN27" s="551" t="s">
        <v>702</v>
      </c>
      <c r="DO27" s="555" t="s">
        <v>120</v>
      </c>
      <c r="DP27" s="556"/>
      <c r="DQ27" s="558"/>
      <c r="DR27" s="558"/>
      <c r="DS27" s="558"/>
      <c r="DT27" s="558"/>
      <c r="DU27" s="664"/>
      <c r="DV27" s="558"/>
      <c r="DW27" s="558"/>
      <c r="DX27" s="558"/>
      <c r="DY27" s="558"/>
      <c r="DZ27" s="558"/>
      <c r="EA27" s="559"/>
      <c r="EB27" s="558"/>
      <c r="EC27" s="558"/>
      <c r="ED27" s="651"/>
      <c r="EF27" s="551" t="s">
        <v>702</v>
      </c>
      <c r="EG27" s="555" t="s">
        <v>120</v>
      </c>
      <c r="EH27" s="556"/>
      <c r="EI27" s="691">
        <f t="shared" si="33"/>
        <v>0</v>
      </c>
      <c r="EJ27" s="691">
        <f t="shared" si="34"/>
        <v>0</v>
      </c>
      <c r="EK27" s="691">
        <f t="shared" si="35"/>
        <v>0</v>
      </c>
      <c r="EL27" s="691">
        <f t="shared" si="36"/>
        <v>0</v>
      </c>
      <c r="EM27" s="696">
        <f t="shared" si="59"/>
        <v>0</v>
      </c>
      <c r="EN27" s="691">
        <f t="shared" si="60"/>
        <v>0</v>
      </c>
      <c r="EO27" s="691">
        <f t="shared" si="61"/>
        <v>0</v>
      </c>
      <c r="EP27" s="691">
        <f t="shared" si="37"/>
        <v>0</v>
      </c>
      <c r="EQ27" s="691">
        <f t="shared" si="38"/>
        <v>0</v>
      </c>
      <c r="ER27" s="691">
        <f t="shared" si="57"/>
        <v>0</v>
      </c>
      <c r="ES27" s="693">
        <f t="shared" si="62"/>
        <v>0</v>
      </c>
      <c r="ET27" s="691">
        <f t="shared" si="63"/>
        <v>0</v>
      </c>
      <c r="EU27" s="691">
        <f t="shared" si="58"/>
        <v>0</v>
      </c>
      <c r="EW27" s="551" t="s">
        <v>702</v>
      </c>
      <c r="EX27" s="555" t="s">
        <v>120</v>
      </c>
      <c r="EY27" s="556"/>
      <c r="EZ27" s="680">
        <f t="shared" si="64"/>
        <v>0</v>
      </c>
      <c r="FA27" s="680"/>
      <c r="FB27" s="680"/>
      <c r="FC27" s="680"/>
      <c r="FD27" s="754"/>
      <c r="FE27" s="680"/>
      <c r="FF27" s="680"/>
      <c r="FG27" s="680"/>
      <c r="FH27" s="680"/>
      <c r="FI27" s="680"/>
      <c r="FJ27" s="752"/>
      <c r="FK27" s="680"/>
      <c r="FL27" s="680"/>
    </row>
    <row r="28" spans="1:168" hidden="1">
      <c r="A28" s="91"/>
      <c r="B28" s="951" t="str">
        <f t="shared" si="7"/>
        <v>2.1.7</v>
      </c>
      <c r="C28" s="981">
        <f t="shared" si="8"/>
        <v>0</v>
      </c>
      <c r="D28" s="984" t="e">
        <f t="shared" si="65"/>
        <v>#REF!</v>
      </c>
      <c r="E28" s="983" t="e">
        <f t="shared" si="65"/>
        <v>#REF!</v>
      </c>
      <c r="F28" s="91"/>
      <c r="G28" s="983" t="e">
        <f t="shared" si="9"/>
        <v>#REF!</v>
      </c>
      <c r="H28" s="983" t="e">
        <f t="shared" si="10"/>
        <v>#REF!</v>
      </c>
      <c r="I28" s="983"/>
      <c r="J28" s="983"/>
      <c r="K28" s="983" t="e">
        <f>IF(#REF!=0,0,1)</f>
        <v>#REF!</v>
      </c>
      <c r="L28" s="983" t="e">
        <f>IF(#REF!=0,0,1)</f>
        <v>#REF!</v>
      </c>
      <c r="M28" s="983">
        <f t="shared" si="11"/>
        <v>0</v>
      </c>
      <c r="N28" s="983">
        <f t="shared" si="12"/>
        <v>0</v>
      </c>
      <c r="O28" s="91"/>
      <c r="P28" s="1000"/>
      <c r="Q28" s="1030"/>
      <c r="R28" s="1002">
        <v>7</v>
      </c>
      <c r="S28" s="1003" t="s">
        <v>76</v>
      </c>
      <c r="T28" s="1004"/>
      <c r="U28" s="892"/>
      <c r="V28" s="804">
        <f t="shared" si="56"/>
        <v>0</v>
      </c>
      <c r="W28" s="805">
        <f t="shared" si="52"/>
        <v>0</v>
      </c>
      <c r="X28" s="91"/>
      <c r="Y28" s="929">
        <f t="shared" si="39"/>
        <v>0</v>
      </c>
      <c r="Z28" s="929">
        <f t="shared" si="40"/>
        <v>0</v>
      </c>
      <c r="AA28" s="929">
        <f t="shared" si="41"/>
        <v>0</v>
      </c>
      <c r="AB28" s="929">
        <f t="shared" si="42"/>
        <v>0</v>
      </c>
      <c r="AC28" s="929">
        <f t="shared" si="43"/>
        <v>0</v>
      </c>
      <c r="AD28" s="929">
        <f t="shared" si="44"/>
        <v>0</v>
      </c>
      <c r="AE28" s="929">
        <f t="shared" si="45"/>
        <v>0</v>
      </c>
      <c r="AF28" s="929">
        <f t="shared" si="46"/>
        <v>0</v>
      </c>
      <c r="AG28" s="929">
        <f t="shared" si="47"/>
        <v>0</v>
      </c>
      <c r="AH28" s="929">
        <f t="shared" si="48"/>
        <v>0</v>
      </c>
      <c r="AI28" s="929">
        <f t="shared" si="49"/>
        <v>0</v>
      </c>
      <c r="AJ28" s="929">
        <f t="shared" si="50"/>
        <v>0</v>
      </c>
      <c r="AK28" s="929">
        <f t="shared" si="51"/>
        <v>0</v>
      </c>
      <c r="AL28" s="91"/>
      <c r="AM28" s="785"/>
      <c r="AN28" s="785"/>
      <c r="AO28" s="785"/>
      <c r="AP28" s="785"/>
      <c r="AQ28" s="785"/>
      <c r="AR28" s="785"/>
      <c r="AS28" s="785"/>
      <c r="AT28" s="785"/>
      <c r="AU28" s="785"/>
      <c r="AV28" s="785"/>
      <c r="AW28" s="785"/>
      <c r="AX28" s="785"/>
      <c r="AY28" s="785"/>
      <c r="AZ28" s="91"/>
      <c r="BA28" s="990"/>
      <c r="BB28" s="990" t="e">
        <f t="shared" si="14"/>
        <v>#REF!</v>
      </c>
      <c r="BC28" s="990"/>
      <c r="BD28" s="991" t="e">
        <f>BR28*#REF!</f>
        <v>#REF!</v>
      </c>
      <c r="BE28" s="991" t="e">
        <f>BS28*#REF!</f>
        <v>#REF!</v>
      </c>
      <c r="BF28" s="991" t="e">
        <f>BT28*#REF!</f>
        <v>#REF!</v>
      </c>
      <c r="BG28" s="991" t="e">
        <f>BU28*#REF!</f>
        <v>#REF!</v>
      </c>
      <c r="BH28" s="1026" t="e">
        <f>BV28*#REF!</f>
        <v>#REF!</v>
      </c>
      <c r="BI28" s="991" t="e">
        <f>BW28*#REF!</f>
        <v>#REF!</v>
      </c>
      <c r="BJ28" s="991" t="e">
        <f>BX28*#REF!</f>
        <v>#REF!</v>
      </c>
      <c r="BK28" s="991" t="e">
        <f>BY28*#REF!</f>
        <v>#REF!</v>
      </c>
      <c r="BL28" s="991" t="e">
        <f>BZ28*#REF!</f>
        <v>#REF!</v>
      </c>
      <c r="BM28" s="991" t="e">
        <f>CA28*#REF!</f>
        <v>#REF!</v>
      </c>
      <c r="BN28" s="91"/>
      <c r="BO28" s="992" t="str">
        <f t="shared" si="15"/>
        <v>2.1.7</v>
      </c>
      <c r="BP28" s="992" t="str">
        <f t="shared" si="16"/>
        <v xml:space="preserve"> Q1 2.1</v>
      </c>
      <c r="BQ28" s="981">
        <f t="shared" si="17"/>
        <v>0</v>
      </c>
      <c r="BR28" s="993">
        <f t="shared" si="18"/>
        <v>0</v>
      </c>
      <c r="BS28" s="993">
        <f t="shared" si="19"/>
        <v>0</v>
      </c>
      <c r="BT28" s="993">
        <f t="shared" si="20"/>
        <v>0</v>
      </c>
      <c r="BU28" s="993">
        <f t="shared" si="21"/>
        <v>0</v>
      </c>
      <c r="BV28" s="1027">
        <f t="shared" si="22"/>
        <v>0</v>
      </c>
      <c r="BW28" s="993">
        <f t="shared" si="23"/>
        <v>0</v>
      </c>
      <c r="BX28" s="993">
        <f t="shared" si="24"/>
        <v>0</v>
      </c>
      <c r="BY28" s="993">
        <f t="shared" si="25"/>
        <v>0</v>
      </c>
      <c r="BZ28" s="993">
        <f t="shared" si="26"/>
        <v>0</v>
      </c>
      <c r="CA28" s="993">
        <f t="shared" si="27"/>
        <v>0</v>
      </c>
      <c r="CB28" s="994">
        <f t="shared" si="28"/>
        <v>0</v>
      </c>
      <c r="CC28" s="993">
        <f t="shared" si="29"/>
        <v>0</v>
      </c>
      <c r="CD28" s="993">
        <f t="shared" si="30"/>
        <v>0</v>
      </c>
      <c r="CF28" s="551" t="s">
        <v>704</v>
      </c>
      <c r="CG28" s="555" t="s">
        <v>120</v>
      </c>
      <c r="CH28" s="556" t="s">
        <v>705</v>
      </c>
      <c r="CI28" s="563">
        <v>0.1</v>
      </c>
      <c r="CJ28" s="563">
        <v>0.2</v>
      </c>
      <c r="CK28" s="563"/>
      <c r="CL28" s="563"/>
      <c r="CM28" s="570"/>
      <c r="CN28" s="563">
        <v>0.1</v>
      </c>
      <c r="CO28" s="558">
        <v>0.2</v>
      </c>
      <c r="CP28" s="563">
        <v>0.1</v>
      </c>
      <c r="CQ28" s="563">
        <v>0.1</v>
      </c>
      <c r="CR28" s="563"/>
      <c r="CS28" s="559"/>
      <c r="CT28" s="558"/>
      <c r="CU28" s="558"/>
      <c r="CW28" s="551" t="s">
        <v>704</v>
      </c>
      <c r="CX28" s="555" t="s">
        <v>120</v>
      </c>
      <c r="CY28" s="556" t="s">
        <v>705</v>
      </c>
      <c r="CZ28" s="558"/>
      <c r="DA28" s="558"/>
      <c r="DB28" s="558"/>
      <c r="DC28" s="558"/>
      <c r="DD28" s="560"/>
      <c r="DE28" s="558"/>
      <c r="DF28" s="558"/>
      <c r="DG28" s="558"/>
      <c r="DH28" s="558"/>
      <c r="DI28" s="558"/>
      <c r="DJ28" s="559"/>
      <c r="DK28" s="558"/>
      <c r="DL28" s="558"/>
      <c r="DN28" s="551" t="s">
        <v>704</v>
      </c>
      <c r="DO28" s="555" t="s">
        <v>120</v>
      </c>
      <c r="DP28" s="556"/>
      <c r="DQ28" s="558"/>
      <c r="DR28" s="558"/>
      <c r="DS28" s="558"/>
      <c r="DT28" s="558"/>
      <c r="DU28" s="664"/>
      <c r="DV28" s="558"/>
      <c r="DW28" s="558"/>
      <c r="DX28" s="558"/>
      <c r="DY28" s="558"/>
      <c r="DZ28" s="558"/>
      <c r="EA28" s="559"/>
      <c r="EB28" s="558"/>
      <c r="EC28" s="558"/>
      <c r="ED28" s="651"/>
      <c r="EF28" s="551" t="s">
        <v>704</v>
      </c>
      <c r="EG28" s="555" t="s">
        <v>120</v>
      </c>
      <c r="EH28" s="556"/>
      <c r="EI28" s="691">
        <f t="shared" si="33"/>
        <v>0</v>
      </c>
      <c r="EJ28" s="691">
        <f t="shared" si="34"/>
        <v>0</v>
      </c>
      <c r="EK28" s="691">
        <f t="shared" si="35"/>
        <v>0</v>
      </c>
      <c r="EL28" s="691">
        <f t="shared" si="36"/>
        <v>0</v>
      </c>
      <c r="EM28" s="696">
        <f t="shared" si="59"/>
        <v>0</v>
      </c>
      <c r="EN28" s="691">
        <f t="shared" si="60"/>
        <v>0</v>
      </c>
      <c r="EO28" s="691">
        <f t="shared" si="61"/>
        <v>0</v>
      </c>
      <c r="EP28" s="691">
        <f t="shared" si="37"/>
        <v>0</v>
      </c>
      <c r="EQ28" s="691">
        <f t="shared" si="38"/>
        <v>0</v>
      </c>
      <c r="ER28" s="691">
        <f t="shared" si="57"/>
        <v>0</v>
      </c>
      <c r="ES28" s="693">
        <f t="shared" si="62"/>
        <v>0</v>
      </c>
      <c r="ET28" s="691">
        <f t="shared" si="63"/>
        <v>0</v>
      </c>
      <c r="EU28" s="691">
        <f t="shared" si="58"/>
        <v>0</v>
      </c>
      <c r="EW28" s="551" t="s">
        <v>704</v>
      </c>
      <c r="EX28" s="555" t="s">
        <v>120</v>
      </c>
      <c r="EY28" s="556"/>
      <c r="EZ28" s="680">
        <f t="shared" si="64"/>
        <v>0</v>
      </c>
      <c r="FA28" s="680"/>
      <c r="FB28" s="680"/>
      <c r="FC28" s="680"/>
      <c r="FD28" s="754"/>
      <c r="FE28" s="680"/>
      <c r="FF28" s="680"/>
      <c r="FG28" s="680"/>
      <c r="FH28" s="680"/>
      <c r="FI28" s="680"/>
      <c r="FJ28" s="752"/>
      <c r="FK28" s="680"/>
      <c r="FL28" s="680"/>
    </row>
    <row r="29" spans="1:168" hidden="1">
      <c r="A29" s="91"/>
      <c r="B29" s="951" t="str">
        <f t="shared" si="7"/>
        <v>2.1.8</v>
      </c>
      <c r="C29" s="981">
        <f t="shared" si="8"/>
        <v>0</v>
      </c>
      <c r="D29" s="984" t="e">
        <f t="shared" si="65"/>
        <v>#REF!</v>
      </c>
      <c r="E29" s="983" t="e">
        <f t="shared" si="65"/>
        <v>#REF!</v>
      </c>
      <c r="F29" s="91"/>
      <c r="G29" s="983" t="e">
        <f t="shared" si="9"/>
        <v>#REF!</v>
      </c>
      <c r="H29" s="983" t="e">
        <f t="shared" si="10"/>
        <v>#REF!</v>
      </c>
      <c r="I29" s="983"/>
      <c r="J29" s="983"/>
      <c r="K29" s="983" t="e">
        <f>IF(#REF!=0,0,1)</f>
        <v>#REF!</v>
      </c>
      <c r="L29" s="983" t="e">
        <f>IF(#REF!=0,0,1)</f>
        <v>#REF!</v>
      </c>
      <c r="M29" s="983">
        <f t="shared" si="11"/>
        <v>0</v>
      </c>
      <c r="N29" s="983">
        <f t="shared" si="12"/>
        <v>0</v>
      </c>
      <c r="O29" s="91"/>
      <c r="P29" s="1000"/>
      <c r="Q29" s="1030"/>
      <c r="R29" s="1002">
        <v>8</v>
      </c>
      <c r="S29" s="1003" t="s">
        <v>77</v>
      </c>
      <c r="T29" s="1004"/>
      <c r="U29" s="892"/>
      <c r="V29" s="804">
        <f t="shared" si="56"/>
        <v>0</v>
      </c>
      <c r="W29" s="805">
        <f t="shared" si="52"/>
        <v>0</v>
      </c>
      <c r="X29" s="91"/>
      <c r="Y29" s="929">
        <f t="shared" si="39"/>
        <v>0</v>
      </c>
      <c r="Z29" s="929">
        <f t="shared" si="40"/>
        <v>0</v>
      </c>
      <c r="AA29" s="929">
        <f t="shared" si="41"/>
        <v>0</v>
      </c>
      <c r="AB29" s="929">
        <f t="shared" si="42"/>
        <v>0</v>
      </c>
      <c r="AC29" s="929">
        <f t="shared" si="43"/>
        <v>0</v>
      </c>
      <c r="AD29" s="929">
        <f t="shared" si="44"/>
        <v>0</v>
      </c>
      <c r="AE29" s="929">
        <f t="shared" si="45"/>
        <v>0</v>
      </c>
      <c r="AF29" s="929">
        <f t="shared" si="46"/>
        <v>0</v>
      </c>
      <c r="AG29" s="929">
        <f t="shared" si="47"/>
        <v>0</v>
      </c>
      <c r="AH29" s="929">
        <f t="shared" si="48"/>
        <v>0</v>
      </c>
      <c r="AI29" s="929">
        <f t="shared" si="49"/>
        <v>0</v>
      </c>
      <c r="AJ29" s="929">
        <f t="shared" si="50"/>
        <v>0</v>
      </c>
      <c r="AK29" s="929">
        <f t="shared" si="51"/>
        <v>0</v>
      </c>
      <c r="AL29" s="91"/>
      <c r="AM29" s="785"/>
      <c r="AN29" s="785"/>
      <c r="AO29" s="785"/>
      <c r="AP29" s="785"/>
      <c r="AQ29" s="785"/>
      <c r="AR29" s="785"/>
      <c r="AS29" s="785"/>
      <c r="AT29" s="785"/>
      <c r="AU29" s="785"/>
      <c r="AV29" s="785"/>
      <c r="AW29" s="785"/>
      <c r="AX29" s="785"/>
      <c r="AY29" s="785"/>
      <c r="AZ29" s="91"/>
      <c r="BA29" s="990"/>
      <c r="BB29" s="990" t="e">
        <f t="shared" si="14"/>
        <v>#REF!</v>
      </c>
      <c r="BC29" s="990"/>
      <c r="BD29" s="991" t="e">
        <f>BR29*#REF!</f>
        <v>#REF!</v>
      </c>
      <c r="BE29" s="991" t="e">
        <f>BS29*#REF!</f>
        <v>#REF!</v>
      </c>
      <c r="BF29" s="991" t="e">
        <f>BT29*#REF!</f>
        <v>#REF!</v>
      </c>
      <c r="BG29" s="991" t="e">
        <f>BU29*#REF!</f>
        <v>#REF!</v>
      </c>
      <c r="BH29" s="1026" t="e">
        <f>BV29*#REF!</f>
        <v>#REF!</v>
      </c>
      <c r="BI29" s="991" t="e">
        <f>BW29*#REF!</f>
        <v>#REF!</v>
      </c>
      <c r="BJ29" s="991" t="e">
        <f>BX29*#REF!</f>
        <v>#REF!</v>
      </c>
      <c r="BK29" s="991" t="e">
        <f>BY29*#REF!</f>
        <v>#REF!</v>
      </c>
      <c r="BL29" s="991" t="e">
        <f>BZ29*#REF!</f>
        <v>#REF!</v>
      </c>
      <c r="BM29" s="991" t="e">
        <f>CA29*#REF!</f>
        <v>#REF!</v>
      </c>
      <c r="BN29" s="91"/>
      <c r="BO29" s="992" t="str">
        <f t="shared" si="15"/>
        <v>2.1.8</v>
      </c>
      <c r="BP29" s="992" t="str">
        <f t="shared" si="16"/>
        <v xml:space="preserve"> Q1 2.1</v>
      </c>
      <c r="BQ29" s="981">
        <f t="shared" si="17"/>
        <v>0</v>
      </c>
      <c r="BR29" s="993">
        <f t="shared" si="18"/>
        <v>0</v>
      </c>
      <c r="BS29" s="993">
        <f t="shared" si="19"/>
        <v>0</v>
      </c>
      <c r="BT29" s="993">
        <f t="shared" si="20"/>
        <v>0</v>
      </c>
      <c r="BU29" s="993">
        <f t="shared" si="21"/>
        <v>0</v>
      </c>
      <c r="BV29" s="1027">
        <f t="shared" si="22"/>
        <v>0</v>
      </c>
      <c r="BW29" s="993">
        <f t="shared" si="23"/>
        <v>0</v>
      </c>
      <c r="BX29" s="993">
        <f t="shared" si="24"/>
        <v>0</v>
      </c>
      <c r="BY29" s="993">
        <f t="shared" si="25"/>
        <v>0</v>
      </c>
      <c r="BZ29" s="993">
        <f t="shared" si="26"/>
        <v>0</v>
      </c>
      <c r="CA29" s="993">
        <f t="shared" si="27"/>
        <v>0</v>
      </c>
      <c r="CB29" s="994">
        <f t="shared" si="28"/>
        <v>0</v>
      </c>
      <c r="CC29" s="993">
        <f t="shared" si="29"/>
        <v>0</v>
      </c>
      <c r="CD29" s="993">
        <f t="shared" si="30"/>
        <v>0</v>
      </c>
      <c r="CF29" s="551" t="s">
        <v>706</v>
      </c>
      <c r="CG29" s="555" t="s">
        <v>120</v>
      </c>
      <c r="CH29" s="556" t="s">
        <v>707</v>
      </c>
      <c r="CI29" s="563"/>
      <c r="CJ29" s="563"/>
      <c r="CK29" s="563">
        <v>0.1</v>
      </c>
      <c r="CL29" s="563">
        <v>0.1</v>
      </c>
      <c r="CM29" s="570"/>
      <c r="CN29" s="563"/>
      <c r="CO29" s="558">
        <v>0</v>
      </c>
      <c r="CP29" s="563"/>
      <c r="CQ29" s="563"/>
      <c r="CR29" s="563"/>
      <c r="CS29" s="559"/>
      <c r="CT29" s="558"/>
      <c r="CU29" s="558"/>
      <c r="CW29" s="551" t="s">
        <v>706</v>
      </c>
      <c r="CX29" s="555" t="s">
        <v>120</v>
      </c>
      <c r="CY29" s="556" t="s">
        <v>707</v>
      </c>
      <c r="CZ29" s="558"/>
      <c r="DA29" s="558"/>
      <c r="DB29" s="558"/>
      <c r="DC29" s="558"/>
      <c r="DD29" s="560"/>
      <c r="DE29" s="558"/>
      <c r="DF29" s="558"/>
      <c r="DG29" s="558"/>
      <c r="DH29" s="558"/>
      <c r="DI29" s="558"/>
      <c r="DJ29" s="559"/>
      <c r="DK29" s="558"/>
      <c r="DL29" s="558"/>
      <c r="DN29" s="551" t="s">
        <v>706</v>
      </c>
      <c r="DO29" s="555" t="s">
        <v>120</v>
      </c>
      <c r="DP29" s="556"/>
      <c r="DQ29" s="558"/>
      <c r="DR29" s="558"/>
      <c r="DS29" s="558"/>
      <c r="DT29" s="558"/>
      <c r="DU29" s="664"/>
      <c r="DV29" s="558"/>
      <c r="DW29" s="558"/>
      <c r="DX29" s="558"/>
      <c r="DY29" s="558"/>
      <c r="DZ29" s="558"/>
      <c r="EA29" s="559"/>
      <c r="EB29" s="558"/>
      <c r="EC29" s="558"/>
      <c r="ED29" s="651"/>
      <c r="EF29" s="551" t="s">
        <v>706</v>
      </c>
      <c r="EG29" s="555" t="s">
        <v>120</v>
      </c>
      <c r="EH29" s="556"/>
      <c r="EI29" s="691">
        <f t="shared" si="33"/>
        <v>0</v>
      </c>
      <c r="EJ29" s="691">
        <f t="shared" si="34"/>
        <v>0</v>
      </c>
      <c r="EK29" s="691">
        <f t="shared" si="35"/>
        <v>0</v>
      </c>
      <c r="EL29" s="691">
        <f t="shared" si="36"/>
        <v>0</v>
      </c>
      <c r="EM29" s="696">
        <f t="shared" si="59"/>
        <v>0</v>
      </c>
      <c r="EN29" s="691">
        <f t="shared" si="60"/>
        <v>0</v>
      </c>
      <c r="EO29" s="691">
        <f t="shared" si="61"/>
        <v>0</v>
      </c>
      <c r="EP29" s="691">
        <f t="shared" si="37"/>
        <v>0</v>
      </c>
      <c r="EQ29" s="691">
        <f t="shared" si="38"/>
        <v>0</v>
      </c>
      <c r="ER29" s="691">
        <f t="shared" si="57"/>
        <v>0</v>
      </c>
      <c r="ES29" s="693">
        <f t="shared" si="62"/>
        <v>0</v>
      </c>
      <c r="ET29" s="691">
        <f t="shared" si="63"/>
        <v>0</v>
      </c>
      <c r="EU29" s="691">
        <f t="shared" si="58"/>
        <v>0</v>
      </c>
      <c r="EW29" s="551" t="s">
        <v>706</v>
      </c>
      <c r="EX29" s="555" t="s">
        <v>120</v>
      </c>
      <c r="EY29" s="556"/>
      <c r="EZ29" s="680">
        <f t="shared" si="64"/>
        <v>0</v>
      </c>
      <c r="FA29" s="680"/>
      <c r="FB29" s="680"/>
      <c r="FC29" s="680"/>
      <c r="FD29" s="754"/>
      <c r="FE29" s="680"/>
      <c r="FF29" s="680"/>
      <c r="FG29" s="680"/>
      <c r="FH29" s="680"/>
      <c r="FI29" s="680"/>
      <c r="FJ29" s="752"/>
      <c r="FK29" s="680"/>
      <c r="FL29" s="680"/>
    </row>
    <row r="30" spans="1:168">
      <c r="A30" s="91"/>
      <c r="B30" s="951">
        <f t="shared" si="7"/>
        <v>2.2000000000000002</v>
      </c>
      <c r="C30" s="981" t="str">
        <f t="shared" si="8"/>
        <v>湿度制御</v>
      </c>
      <c r="D30" s="982" t="e">
        <f t="shared" ref="D30:E32" si="66">IF(I$20=0,0,G30/I$20)</f>
        <v>#REF!</v>
      </c>
      <c r="E30" s="983" t="e">
        <f t="shared" si="66"/>
        <v>#REF!</v>
      </c>
      <c r="F30" s="91"/>
      <c r="G30" s="983" t="e">
        <f t="shared" si="9"/>
        <v>#REF!</v>
      </c>
      <c r="H30" s="983" t="e">
        <f t="shared" si="10"/>
        <v>#REF!</v>
      </c>
      <c r="I30" s="983"/>
      <c r="J30" s="983"/>
      <c r="K30" s="983" t="e">
        <f>IF(#REF!=0,0,1)</f>
        <v>#REF!</v>
      </c>
      <c r="L30" s="983" t="e">
        <f>IF(#REF!=0,0,1)</f>
        <v>#REF!</v>
      </c>
      <c r="M30" s="983">
        <f t="shared" si="11"/>
        <v>0.2</v>
      </c>
      <c r="N30" s="983">
        <f t="shared" si="12"/>
        <v>0</v>
      </c>
      <c r="O30" s="91"/>
      <c r="P30" s="985"/>
      <c r="Q30" s="1017">
        <v>2.2000000000000002</v>
      </c>
      <c r="R30" s="988" t="s">
        <v>78</v>
      </c>
      <c r="S30" s="1029"/>
      <c r="T30" s="1029"/>
      <c r="U30" s="892"/>
      <c r="V30" s="804">
        <f t="shared" si="56"/>
        <v>0</v>
      </c>
      <c r="W30" s="805">
        <f t="shared" si="52"/>
        <v>0</v>
      </c>
      <c r="X30" s="91"/>
      <c r="Y30" s="929">
        <f t="shared" si="39"/>
        <v>0</v>
      </c>
      <c r="Z30" s="929">
        <f t="shared" si="40"/>
        <v>0</v>
      </c>
      <c r="AA30" s="929">
        <f t="shared" si="41"/>
        <v>0</v>
      </c>
      <c r="AB30" s="929">
        <f t="shared" si="42"/>
        <v>0</v>
      </c>
      <c r="AC30" s="929">
        <f t="shared" si="43"/>
        <v>0</v>
      </c>
      <c r="AD30" s="929">
        <f t="shared" si="44"/>
        <v>0</v>
      </c>
      <c r="AE30" s="929">
        <f t="shared" si="45"/>
        <v>0</v>
      </c>
      <c r="AF30" s="929">
        <f t="shared" si="46"/>
        <v>0</v>
      </c>
      <c r="AG30" s="929">
        <f t="shared" si="47"/>
        <v>0</v>
      </c>
      <c r="AH30" s="929">
        <f t="shared" si="48"/>
        <v>0</v>
      </c>
      <c r="AI30" s="929">
        <f t="shared" si="49"/>
        <v>0</v>
      </c>
      <c r="AJ30" s="929">
        <f t="shared" si="50"/>
        <v>0</v>
      </c>
      <c r="AK30" s="929">
        <f t="shared" si="51"/>
        <v>0</v>
      </c>
      <c r="AL30" s="91"/>
      <c r="AM30" s="787"/>
      <c r="AN30" s="787"/>
      <c r="AO30" s="787"/>
      <c r="AP30" s="787"/>
      <c r="AQ30" s="787"/>
      <c r="AR30" s="787"/>
      <c r="AS30" s="787"/>
      <c r="AT30" s="787"/>
      <c r="AU30" s="787"/>
      <c r="AV30" s="787"/>
      <c r="AW30" s="787"/>
      <c r="AX30" s="787"/>
      <c r="AY30" s="787"/>
      <c r="AZ30" s="91"/>
      <c r="BA30" s="990"/>
      <c r="BB30" s="990" t="e">
        <f t="shared" si="14"/>
        <v>#REF!</v>
      </c>
      <c r="BC30" s="990"/>
      <c r="BD30" s="991" t="e">
        <f>BR30*#REF!</f>
        <v>#REF!</v>
      </c>
      <c r="BE30" s="991" t="e">
        <f>BS30*#REF!</f>
        <v>#REF!</v>
      </c>
      <c r="BF30" s="991" t="e">
        <f>BT30*#REF!</f>
        <v>#REF!</v>
      </c>
      <c r="BG30" s="991" t="e">
        <f>BU30*#REF!</f>
        <v>#REF!</v>
      </c>
      <c r="BH30" s="1026" t="e">
        <f>BV30*#REF!</f>
        <v>#REF!</v>
      </c>
      <c r="BI30" s="991" t="e">
        <f>BW30*#REF!</f>
        <v>#REF!</v>
      </c>
      <c r="BJ30" s="991" t="e">
        <f>BX30*#REF!</f>
        <v>#REF!</v>
      </c>
      <c r="BK30" s="991" t="e">
        <f>BY30*#REF!</f>
        <v>#REF!</v>
      </c>
      <c r="BL30" s="991" t="e">
        <f>BZ30*#REF!</f>
        <v>#REF!</v>
      </c>
      <c r="BM30" s="991" t="e">
        <f>CA30*#REF!</f>
        <v>#REF!</v>
      </c>
      <c r="BN30" s="91"/>
      <c r="BO30" s="992">
        <f t="shared" si="15"/>
        <v>2.2000000000000002</v>
      </c>
      <c r="BP30" s="992" t="str">
        <f t="shared" si="16"/>
        <v xml:space="preserve"> Q1 2</v>
      </c>
      <c r="BQ30" s="981" t="str">
        <f t="shared" si="17"/>
        <v>湿度制御</v>
      </c>
      <c r="BR30" s="993">
        <f t="shared" si="18"/>
        <v>0.2</v>
      </c>
      <c r="BS30" s="993">
        <f t="shared" si="19"/>
        <v>0.2</v>
      </c>
      <c r="BT30" s="993">
        <f t="shared" si="20"/>
        <v>0.2</v>
      </c>
      <c r="BU30" s="993">
        <f t="shared" si="21"/>
        <v>0.2</v>
      </c>
      <c r="BV30" s="1027">
        <f t="shared" si="22"/>
        <v>0.2</v>
      </c>
      <c r="BW30" s="993">
        <f t="shared" si="23"/>
        <v>0.2</v>
      </c>
      <c r="BX30" s="993">
        <f t="shared" si="24"/>
        <v>0.2</v>
      </c>
      <c r="BY30" s="993">
        <f t="shared" si="25"/>
        <v>0.2</v>
      </c>
      <c r="BZ30" s="993">
        <f t="shared" si="26"/>
        <v>0.2</v>
      </c>
      <c r="CA30" s="993">
        <f t="shared" si="27"/>
        <v>0.2</v>
      </c>
      <c r="CB30" s="994">
        <f t="shared" si="28"/>
        <v>0.2</v>
      </c>
      <c r="CC30" s="993">
        <f t="shared" si="29"/>
        <v>0.2</v>
      </c>
      <c r="CD30" s="993">
        <f t="shared" si="30"/>
        <v>0.2</v>
      </c>
      <c r="CF30" s="551">
        <v>2.2000000000000002</v>
      </c>
      <c r="CG30" s="555" t="s">
        <v>259</v>
      </c>
      <c r="CH30" s="552" t="s">
        <v>78</v>
      </c>
      <c r="CI30" s="553">
        <v>0.2</v>
      </c>
      <c r="CJ30" s="553">
        <v>0.2</v>
      </c>
      <c r="CK30" s="553">
        <v>0.2</v>
      </c>
      <c r="CL30" s="553">
        <v>0.2</v>
      </c>
      <c r="CM30" s="569">
        <v>0.2</v>
      </c>
      <c r="CN30" s="553">
        <v>0.2</v>
      </c>
      <c r="CO30" s="558">
        <v>0.2</v>
      </c>
      <c r="CP30" s="553">
        <v>0.2</v>
      </c>
      <c r="CQ30" s="553">
        <v>0.2</v>
      </c>
      <c r="CR30" s="553">
        <v>0.2</v>
      </c>
      <c r="CS30" s="559"/>
      <c r="CT30" s="558"/>
      <c r="CU30" s="558"/>
      <c r="CW30" s="551">
        <v>2.2000000000000002</v>
      </c>
      <c r="CX30" s="555" t="s">
        <v>259</v>
      </c>
      <c r="CY30" s="552" t="s">
        <v>78</v>
      </c>
      <c r="CZ30" s="558">
        <v>0.2</v>
      </c>
      <c r="DA30" s="558">
        <v>0.2</v>
      </c>
      <c r="DB30" s="558">
        <v>0.2</v>
      </c>
      <c r="DC30" s="558">
        <v>0.2</v>
      </c>
      <c r="DD30" s="560">
        <v>0.2</v>
      </c>
      <c r="DE30" s="558">
        <v>0.2</v>
      </c>
      <c r="DF30" s="558">
        <v>0.2</v>
      </c>
      <c r="DG30" s="558">
        <v>0.2</v>
      </c>
      <c r="DH30" s="558">
        <v>0.2</v>
      </c>
      <c r="DI30" s="558">
        <v>0.2</v>
      </c>
      <c r="DJ30" s="559">
        <v>0.2</v>
      </c>
      <c r="DK30" s="558">
        <v>0.2</v>
      </c>
      <c r="DL30" s="558">
        <v>0.2</v>
      </c>
      <c r="DN30" s="551">
        <v>2.2000000000000002</v>
      </c>
      <c r="DO30" s="555" t="s">
        <v>259</v>
      </c>
      <c r="DP30" s="552" t="s">
        <v>78</v>
      </c>
      <c r="DQ30" s="558">
        <v>0.2</v>
      </c>
      <c r="DR30" s="558">
        <v>0.2</v>
      </c>
      <c r="DS30" s="558">
        <v>0.2</v>
      </c>
      <c r="DT30" s="558">
        <v>0.2</v>
      </c>
      <c r="DU30" s="664">
        <v>0.2</v>
      </c>
      <c r="DV30" s="558">
        <v>0.2</v>
      </c>
      <c r="DW30" s="558">
        <v>0.2</v>
      </c>
      <c r="DX30" s="558">
        <v>0.2</v>
      </c>
      <c r="DY30" s="558">
        <v>0.2</v>
      </c>
      <c r="DZ30" s="558">
        <v>0.2</v>
      </c>
      <c r="EA30" s="559">
        <v>0.2</v>
      </c>
      <c r="EB30" s="558">
        <v>0.2</v>
      </c>
      <c r="EC30" s="558">
        <v>0.2</v>
      </c>
      <c r="ED30" s="651"/>
      <c r="EF30" s="551">
        <v>2.2000000000000002</v>
      </c>
      <c r="EG30" s="555" t="s">
        <v>259</v>
      </c>
      <c r="EH30" s="552" t="s">
        <v>78</v>
      </c>
      <c r="EI30" s="691">
        <f t="shared" si="33"/>
        <v>0.2</v>
      </c>
      <c r="EJ30" s="691">
        <f t="shared" si="34"/>
        <v>0.2</v>
      </c>
      <c r="EK30" s="691">
        <f t="shared" si="35"/>
        <v>0.2</v>
      </c>
      <c r="EL30" s="691">
        <f t="shared" si="36"/>
        <v>0.2</v>
      </c>
      <c r="EM30" s="696">
        <f t="shared" si="59"/>
        <v>0.2</v>
      </c>
      <c r="EN30" s="691">
        <f t="shared" si="60"/>
        <v>0.2</v>
      </c>
      <c r="EO30" s="691">
        <f t="shared" si="61"/>
        <v>0.2</v>
      </c>
      <c r="EP30" s="691">
        <f t="shared" si="37"/>
        <v>0.2</v>
      </c>
      <c r="EQ30" s="691">
        <f t="shared" si="38"/>
        <v>0.2</v>
      </c>
      <c r="ER30" s="691">
        <f t="shared" si="57"/>
        <v>0.2</v>
      </c>
      <c r="ES30" s="693">
        <f t="shared" si="62"/>
        <v>0.2</v>
      </c>
      <c r="ET30" s="691">
        <f t="shared" si="63"/>
        <v>0.2</v>
      </c>
      <c r="EU30" s="691">
        <f t="shared" si="58"/>
        <v>0.2</v>
      </c>
      <c r="EW30" s="551">
        <v>2.2000000000000002</v>
      </c>
      <c r="EX30" s="555" t="s">
        <v>259</v>
      </c>
      <c r="EY30" s="552" t="s">
        <v>78</v>
      </c>
      <c r="EZ30" s="680">
        <f t="shared" si="64"/>
        <v>0.2</v>
      </c>
      <c r="FA30" s="680"/>
      <c r="FB30" s="680"/>
      <c r="FC30" s="680"/>
      <c r="FD30" s="754"/>
      <c r="FE30" s="680"/>
      <c r="FF30" s="680"/>
      <c r="FG30" s="680"/>
      <c r="FH30" s="680"/>
      <c r="FI30" s="680"/>
      <c r="FJ30" s="752"/>
      <c r="FK30" s="680"/>
      <c r="FL30" s="680"/>
    </row>
    <row r="31" spans="1:168" ht="14.25" thickBot="1">
      <c r="A31" s="91"/>
      <c r="B31" s="951">
        <f t="shared" si="7"/>
        <v>2.2999999999999998</v>
      </c>
      <c r="C31" s="981" t="str">
        <f t="shared" si="8"/>
        <v>空調方式（新築）</v>
      </c>
      <c r="D31" s="982" t="e">
        <f t="shared" si="66"/>
        <v>#REF!</v>
      </c>
      <c r="E31" s="983" t="e">
        <f t="shared" si="66"/>
        <v>#REF!</v>
      </c>
      <c r="F31" s="91"/>
      <c r="G31" s="983" t="e">
        <f t="shared" si="9"/>
        <v>#REF!</v>
      </c>
      <c r="H31" s="983" t="e">
        <f t="shared" si="10"/>
        <v>#REF!</v>
      </c>
      <c r="I31" s="983"/>
      <c r="J31" s="983"/>
      <c r="K31" s="983" t="e">
        <f>IF(#REF!=0,0,1)</f>
        <v>#REF!</v>
      </c>
      <c r="L31" s="983" t="e">
        <f>IF(#REF!=0,0,1)</f>
        <v>#REF!</v>
      </c>
      <c r="M31" s="983">
        <f t="shared" si="11"/>
        <v>0.3</v>
      </c>
      <c r="N31" s="983">
        <f t="shared" si="12"/>
        <v>0</v>
      </c>
      <c r="O31" s="91"/>
      <c r="P31" s="985"/>
      <c r="Q31" s="1007">
        <v>2.2999999999999998</v>
      </c>
      <c r="R31" s="987" t="s">
        <v>79</v>
      </c>
      <c r="S31" s="1022"/>
      <c r="T31" s="1022"/>
      <c r="U31" s="892"/>
      <c r="V31" s="815">
        <f t="shared" si="56"/>
        <v>0</v>
      </c>
      <c r="W31" s="837">
        <f t="shared" si="52"/>
        <v>0</v>
      </c>
      <c r="X31" s="91"/>
      <c r="Y31" s="929">
        <f t="shared" si="39"/>
        <v>0</v>
      </c>
      <c r="Z31" s="929">
        <f t="shared" si="40"/>
        <v>0</v>
      </c>
      <c r="AA31" s="929">
        <f t="shared" si="41"/>
        <v>0</v>
      </c>
      <c r="AB31" s="929">
        <f t="shared" si="42"/>
        <v>0</v>
      </c>
      <c r="AC31" s="929">
        <f t="shared" si="43"/>
        <v>0</v>
      </c>
      <c r="AD31" s="929">
        <f t="shared" si="44"/>
        <v>0</v>
      </c>
      <c r="AE31" s="929">
        <f t="shared" si="45"/>
        <v>0</v>
      </c>
      <c r="AF31" s="929">
        <f t="shared" si="46"/>
        <v>0</v>
      </c>
      <c r="AG31" s="929">
        <f t="shared" si="47"/>
        <v>0</v>
      </c>
      <c r="AH31" s="929">
        <f t="shared" si="48"/>
        <v>0</v>
      </c>
      <c r="AI31" s="929">
        <f t="shared" si="49"/>
        <v>0</v>
      </c>
      <c r="AJ31" s="929">
        <f t="shared" si="50"/>
        <v>0</v>
      </c>
      <c r="AK31" s="929">
        <f t="shared" si="51"/>
        <v>0</v>
      </c>
      <c r="AL31" s="91"/>
      <c r="AM31" s="786"/>
      <c r="AN31" s="786"/>
      <c r="AO31" s="786"/>
      <c r="AP31" s="786"/>
      <c r="AQ31" s="786"/>
      <c r="AR31" s="786"/>
      <c r="AS31" s="786"/>
      <c r="AT31" s="786"/>
      <c r="AU31" s="786"/>
      <c r="AV31" s="786"/>
      <c r="AW31" s="786"/>
      <c r="AX31" s="786"/>
      <c r="AY31" s="786"/>
      <c r="AZ31" s="91"/>
      <c r="BA31" s="990"/>
      <c r="BB31" s="990" t="e">
        <f t="shared" si="14"/>
        <v>#REF!</v>
      </c>
      <c r="BC31" s="990"/>
      <c r="BD31" s="991" t="e">
        <f>BR31*#REF!</f>
        <v>#REF!</v>
      </c>
      <c r="BE31" s="991" t="e">
        <f>BS31*#REF!</f>
        <v>#REF!</v>
      </c>
      <c r="BF31" s="991" t="e">
        <f>BT31*#REF!</f>
        <v>#REF!</v>
      </c>
      <c r="BG31" s="991" t="e">
        <f>BU31*#REF!</f>
        <v>#REF!</v>
      </c>
      <c r="BH31" s="1026" t="e">
        <f>BV31*#REF!</f>
        <v>#REF!</v>
      </c>
      <c r="BI31" s="991" t="e">
        <f>BW31*#REF!</f>
        <v>#REF!</v>
      </c>
      <c r="BJ31" s="991" t="e">
        <f>BX31*#REF!</f>
        <v>#REF!</v>
      </c>
      <c r="BK31" s="991" t="e">
        <f>BY31*#REF!</f>
        <v>#REF!</v>
      </c>
      <c r="BL31" s="991" t="e">
        <f>BZ31*#REF!</f>
        <v>#REF!</v>
      </c>
      <c r="BM31" s="991" t="e">
        <f>CA31*#REF!</f>
        <v>#REF!</v>
      </c>
      <c r="BN31" s="91"/>
      <c r="BO31" s="992">
        <f t="shared" si="15"/>
        <v>2.2999999999999998</v>
      </c>
      <c r="BP31" s="992" t="str">
        <f t="shared" si="16"/>
        <v xml:space="preserve"> Q1 2</v>
      </c>
      <c r="BQ31" s="981" t="str">
        <f t="shared" si="17"/>
        <v>空調方式（新築）</v>
      </c>
      <c r="BR31" s="993">
        <f t="shared" si="18"/>
        <v>0.3</v>
      </c>
      <c r="BS31" s="993">
        <f t="shared" si="19"/>
        <v>0.3</v>
      </c>
      <c r="BT31" s="993">
        <f t="shared" si="20"/>
        <v>0.3</v>
      </c>
      <c r="BU31" s="993">
        <f t="shared" si="21"/>
        <v>0.3</v>
      </c>
      <c r="BV31" s="1027">
        <f t="shared" si="22"/>
        <v>0.3</v>
      </c>
      <c r="BW31" s="993">
        <f t="shared" si="23"/>
        <v>0.3</v>
      </c>
      <c r="BX31" s="993">
        <f t="shared" si="24"/>
        <v>0.3</v>
      </c>
      <c r="BY31" s="993">
        <f t="shared" si="25"/>
        <v>0.3</v>
      </c>
      <c r="BZ31" s="993">
        <f t="shared" si="26"/>
        <v>0.3</v>
      </c>
      <c r="CA31" s="993">
        <f t="shared" si="27"/>
        <v>0.3</v>
      </c>
      <c r="CB31" s="994">
        <f t="shared" si="28"/>
        <v>0.3</v>
      </c>
      <c r="CC31" s="993">
        <f t="shared" si="29"/>
        <v>0.3</v>
      </c>
      <c r="CD31" s="993">
        <f t="shared" si="30"/>
        <v>0.3</v>
      </c>
      <c r="CF31" s="551">
        <v>2.2999999999999998</v>
      </c>
      <c r="CG31" s="555" t="s">
        <v>259</v>
      </c>
      <c r="CH31" s="552"/>
      <c r="CI31" s="553"/>
      <c r="CJ31" s="553"/>
      <c r="CK31" s="553"/>
      <c r="CL31" s="553"/>
      <c r="CM31" s="569"/>
      <c r="CN31" s="553"/>
      <c r="CO31" s="572"/>
      <c r="CP31" s="553"/>
      <c r="CQ31" s="553"/>
      <c r="CR31" s="553"/>
      <c r="CS31" s="559"/>
      <c r="CT31" s="558"/>
      <c r="CU31" s="558"/>
      <c r="CW31" s="551">
        <v>2.2999999999999998</v>
      </c>
      <c r="CX31" s="555" t="s">
        <v>259</v>
      </c>
      <c r="CY31" s="552" t="s">
        <v>79</v>
      </c>
      <c r="CZ31" s="558">
        <v>0.3</v>
      </c>
      <c r="DA31" s="558">
        <v>0.3</v>
      </c>
      <c r="DB31" s="558">
        <v>0.3</v>
      </c>
      <c r="DC31" s="558">
        <v>0.3</v>
      </c>
      <c r="DD31" s="560">
        <v>0.3</v>
      </c>
      <c r="DE31" s="558">
        <v>0.3</v>
      </c>
      <c r="DF31" s="558">
        <v>0.3</v>
      </c>
      <c r="DG31" s="558">
        <v>0.3</v>
      </c>
      <c r="DH31" s="558">
        <v>0.3</v>
      </c>
      <c r="DI31" s="558">
        <v>0.3</v>
      </c>
      <c r="DJ31" s="559">
        <v>0.3</v>
      </c>
      <c r="DK31" s="558">
        <v>0.3</v>
      </c>
      <c r="DL31" s="558">
        <v>0.3</v>
      </c>
      <c r="DN31" s="551">
        <v>2.2999999999999998</v>
      </c>
      <c r="DO31" s="555" t="s">
        <v>259</v>
      </c>
      <c r="DP31" s="552" t="s">
        <v>931</v>
      </c>
      <c r="DQ31" s="558">
        <v>0.3</v>
      </c>
      <c r="DR31" s="558">
        <v>0.3</v>
      </c>
      <c r="DS31" s="558">
        <v>0.3</v>
      </c>
      <c r="DT31" s="558">
        <v>0.3</v>
      </c>
      <c r="DU31" s="664">
        <v>0.3</v>
      </c>
      <c r="DV31" s="558">
        <v>0.3</v>
      </c>
      <c r="DW31" s="558">
        <v>0.3</v>
      </c>
      <c r="DX31" s="558">
        <v>0.3</v>
      </c>
      <c r="DY31" s="558">
        <v>0.3</v>
      </c>
      <c r="DZ31" s="558">
        <v>0.3</v>
      </c>
      <c r="EA31" s="559">
        <v>0.3</v>
      </c>
      <c r="EB31" s="558">
        <v>0.3</v>
      </c>
      <c r="EC31" s="558">
        <v>0.3</v>
      </c>
      <c r="ED31" s="651"/>
      <c r="EF31" s="551">
        <v>2.2999999999999998</v>
      </c>
      <c r="EG31" s="555" t="s">
        <v>259</v>
      </c>
      <c r="EH31" s="552" t="s">
        <v>79</v>
      </c>
      <c r="EI31" s="691">
        <f t="shared" si="33"/>
        <v>0.3</v>
      </c>
      <c r="EJ31" s="691">
        <f t="shared" si="34"/>
        <v>0.3</v>
      </c>
      <c r="EK31" s="691">
        <f t="shared" si="35"/>
        <v>0.3</v>
      </c>
      <c r="EL31" s="691">
        <f t="shared" si="36"/>
        <v>0.3</v>
      </c>
      <c r="EM31" s="696">
        <f t="shared" si="59"/>
        <v>0.3</v>
      </c>
      <c r="EN31" s="691">
        <f t="shared" si="60"/>
        <v>0.3</v>
      </c>
      <c r="EO31" s="691">
        <f t="shared" si="61"/>
        <v>0.3</v>
      </c>
      <c r="EP31" s="691">
        <f t="shared" si="37"/>
        <v>0.3</v>
      </c>
      <c r="EQ31" s="691">
        <f t="shared" si="38"/>
        <v>0.3</v>
      </c>
      <c r="ER31" s="691">
        <f t="shared" si="57"/>
        <v>0.3</v>
      </c>
      <c r="ES31" s="693">
        <f t="shared" si="62"/>
        <v>0.3</v>
      </c>
      <c r="ET31" s="691">
        <f t="shared" si="63"/>
        <v>0.3</v>
      </c>
      <c r="EU31" s="691">
        <f t="shared" si="58"/>
        <v>0.3</v>
      </c>
      <c r="EW31" s="551">
        <v>2.2999999999999998</v>
      </c>
      <c r="EX31" s="555" t="s">
        <v>259</v>
      </c>
      <c r="EY31" s="552" t="s">
        <v>79</v>
      </c>
      <c r="EZ31" s="680">
        <f t="shared" si="64"/>
        <v>0.3</v>
      </c>
      <c r="FA31" s="680"/>
      <c r="FB31" s="680"/>
      <c r="FC31" s="680"/>
      <c r="FD31" s="754"/>
      <c r="FE31" s="680"/>
      <c r="FF31" s="680"/>
      <c r="FG31" s="680"/>
      <c r="FH31" s="680"/>
      <c r="FI31" s="680"/>
      <c r="FJ31" s="752"/>
      <c r="FK31" s="680"/>
      <c r="FL31" s="680"/>
    </row>
    <row r="32" spans="1:168" s="675" customFormat="1" hidden="1">
      <c r="A32" s="91"/>
      <c r="B32" s="951">
        <f t="shared" ref="B32" si="67">BO32</f>
        <v>2.2999999999999998</v>
      </c>
      <c r="C32" s="981">
        <f t="shared" si="8"/>
        <v>0</v>
      </c>
      <c r="D32" s="982" t="e">
        <f t="shared" si="66"/>
        <v>#REF!</v>
      </c>
      <c r="E32" s="983" t="e">
        <f t="shared" si="66"/>
        <v>#REF!</v>
      </c>
      <c r="F32" s="91"/>
      <c r="G32" s="983" t="e">
        <f t="shared" ref="G32" si="68">K32*M32</f>
        <v>#REF!</v>
      </c>
      <c r="H32" s="983" t="e">
        <f t="shared" ref="H32" si="69">L32*N32</f>
        <v>#REF!</v>
      </c>
      <c r="I32" s="983" t="e">
        <f>SUM(G33:G34)</f>
        <v>#REF!</v>
      </c>
      <c r="J32" s="983" t="e">
        <f>SUM(H33:H34)</f>
        <v>#REF!</v>
      </c>
      <c r="K32" s="983" t="e">
        <f>IF(#REF!=0,0,1)</f>
        <v>#REF!</v>
      </c>
      <c r="L32" s="983" t="e">
        <f>IF(#REF!=0,0,1)</f>
        <v>#REF!</v>
      </c>
      <c r="M32" s="983">
        <f t="shared" si="11"/>
        <v>0</v>
      </c>
      <c r="N32" s="983">
        <f t="shared" ref="N32" si="70">(CB$7*CB32)+(CC$7*CC32)+(CD$7*CD32)</f>
        <v>0</v>
      </c>
      <c r="O32" s="91"/>
      <c r="P32" s="985"/>
      <c r="Q32" s="1034">
        <v>2.2999999999999998</v>
      </c>
      <c r="R32" s="1035" t="s">
        <v>79</v>
      </c>
      <c r="S32" s="1029"/>
      <c r="T32" s="1029"/>
      <c r="U32" s="892"/>
      <c r="V32" s="819">
        <f t="shared" si="56"/>
        <v>0</v>
      </c>
      <c r="W32" s="839">
        <f t="shared" si="52"/>
        <v>0</v>
      </c>
      <c r="X32" s="91"/>
      <c r="Y32" s="929">
        <f t="shared" si="39"/>
        <v>0</v>
      </c>
      <c r="Z32" s="929">
        <f t="shared" si="40"/>
        <v>0</v>
      </c>
      <c r="AA32" s="929">
        <f t="shared" si="41"/>
        <v>0</v>
      </c>
      <c r="AB32" s="929">
        <f t="shared" si="42"/>
        <v>0</v>
      </c>
      <c r="AC32" s="929">
        <f t="shared" si="43"/>
        <v>0</v>
      </c>
      <c r="AD32" s="929">
        <f t="shared" si="44"/>
        <v>0</v>
      </c>
      <c r="AE32" s="929">
        <f t="shared" si="45"/>
        <v>0</v>
      </c>
      <c r="AF32" s="929">
        <f t="shared" si="46"/>
        <v>0</v>
      </c>
      <c r="AG32" s="929">
        <f t="shared" si="47"/>
        <v>0</v>
      </c>
      <c r="AH32" s="929">
        <f t="shared" si="48"/>
        <v>0</v>
      </c>
      <c r="AI32" s="929">
        <f t="shared" si="49"/>
        <v>0</v>
      </c>
      <c r="AJ32" s="929">
        <f t="shared" si="50"/>
        <v>0</v>
      </c>
      <c r="AK32" s="929">
        <f t="shared" si="51"/>
        <v>0</v>
      </c>
      <c r="AL32" s="91"/>
      <c r="AM32" s="1036"/>
      <c r="AN32" s="1036"/>
      <c r="AO32" s="1036"/>
      <c r="AP32" s="1036"/>
      <c r="AQ32" s="1036"/>
      <c r="AR32" s="1036"/>
      <c r="AS32" s="1036"/>
      <c r="AT32" s="1036"/>
      <c r="AU32" s="1036"/>
      <c r="AV32" s="1036"/>
      <c r="AW32" s="1036"/>
      <c r="AX32" s="1036"/>
      <c r="AY32" s="1036"/>
      <c r="AZ32" s="91"/>
      <c r="BA32" s="990"/>
      <c r="BB32" s="990" t="e">
        <f t="shared" si="14"/>
        <v>#REF!</v>
      </c>
      <c r="BC32" s="990"/>
      <c r="BD32" s="991" t="e">
        <f>BR32*#REF!</f>
        <v>#REF!</v>
      </c>
      <c r="BE32" s="991" t="e">
        <f>BS32*#REF!</f>
        <v>#REF!</v>
      </c>
      <c r="BF32" s="991" t="e">
        <f>BT32*#REF!</f>
        <v>#REF!</v>
      </c>
      <c r="BG32" s="991" t="e">
        <f>BU32*#REF!</f>
        <v>#REF!</v>
      </c>
      <c r="BH32" s="1026" t="e">
        <f>BV32*#REF!</f>
        <v>#REF!</v>
      </c>
      <c r="BI32" s="991" t="e">
        <f>BW32*#REF!</f>
        <v>#REF!</v>
      </c>
      <c r="BJ32" s="991" t="e">
        <f>BX32*#REF!</f>
        <v>#REF!</v>
      </c>
      <c r="BK32" s="991" t="e">
        <f>BY32*#REF!</f>
        <v>#REF!</v>
      </c>
      <c r="BL32" s="991" t="e">
        <f>BZ32*#REF!</f>
        <v>#REF!</v>
      </c>
      <c r="BM32" s="991" t="e">
        <f>CA32*#REF!</f>
        <v>#REF!</v>
      </c>
      <c r="BN32" s="91"/>
      <c r="BO32" s="992">
        <f t="shared" si="15"/>
        <v>2.2999999999999998</v>
      </c>
      <c r="BP32" s="992" t="str">
        <f t="shared" si="16"/>
        <v xml:space="preserve"> Q1 2</v>
      </c>
      <c r="BQ32" s="981">
        <f t="shared" si="17"/>
        <v>0</v>
      </c>
      <c r="BR32" s="993">
        <f t="shared" si="18"/>
        <v>0</v>
      </c>
      <c r="BS32" s="993">
        <f t="shared" si="19"/>
        <v>0</v>
      </c>
      <c r="BT32" s="993">
        <f t="shared" si="20"/>
        <v>0</v>
      </c>
      <c r="BU32" s="993">
        <f t="shared" si="21"/>
        <v>0</v>
      </c>
      <c r="BV32" s="1027">
        <f t="shared" si="22"/>
        <v>0</v>
      </c>
      <c r="BW32" s="993">
        <f t="shared" si="23"/>
        <v>0</v>
      </c>
      <c r="BX32" s="993">
        <f t="shared" si="24"/>
        <v>0</v>
      </c>
      <c r="BY32" s="993">
        <f t="shared" si="25"/>
        <v>0</v>
      </c>
      <c r="BZ32" s="993">
        <f t="shared" si="26"/>
        <v>0</v>
      </c>
      <c r="CA32" s="993">
        <f t="shared" si="27"/>
        <v>0</v>
      </c>
      <c r="CB32" s="994">
        <f t="shared" si="28"/>
        <v>0</v>
      </c>
      <c r="CC32" s="993">
        <f t="shared" si="29"/>
        <v>0</v>
      </c>
      <c r="CD32" s="993">
        <f t="shared" si="30"/>
        <v>0</v>
      </c>
      <c r="CF32" s="551">
        <v>2.2999999999999998</v>
      </c>
      <c r="CG32" s="555" t="s">
        <v>259</v>
      </c>
      <c r="CH32" s="552" t="s">
        <v>932</v>
      </c>
      <c r="CI32" s="553">
        <v>0.3</v>
      </c>
      <c r="CJ32" s="553">
        <v>0.3</v>
      </c>
      <c r="CK32" s="553">
        <v>0.3</v>
      </c>
      <c r="CL32" s="553">
        <v>0.3</v>
      </c>
      <c r="CM32" s="569">
        <v>0.3</v>
      </c>
      <c r="CN32" s="553">
        <v>0.3</v>
      </c>
      <c r="CO32" s="572">
        <v>0.3</v>
      </c>
      <c r="CP32" s="553">
        <v>0.3</v>
      </c>
      <c r="CQ32" s="553">
        <v>0.3</v>
      </c>
      <c r="CR32" s="553">
        <v>0.3</v>
      </c>
      <c r="CS32" s="559"/>
      <c r="CT32" s="558"/>
      <c r="CU32" s="558"/>
      <c r="CW32" s="551">
        <v>2.2999999999999998</v>
      </c>
      <c r="CX32" s="555" t="s">
        <v>259</v>
      </c>
      <c r="CY32" s="552" t="s">
        <v>79</v>
      </c>
      <c r="CZ32" s="558">
        <v>0.3</v>
      </c>
      <c r="DA32" s="558">
        <v>0.3</v>
      </c>
      <c r="DB32" s="558">
        <v>0.3</v>
      </c>
      <c r="DC32" s="558">
        <v>0.3</v>
      </c>
      <c r="DD32" s="560">
        <v>0.3</v>
      </c>
      <c r="DE32" s="558">
        <v>0.3</v>
      </c>
      <c r="DF32" s="558">
        <v>0.3</v>
      </c>
      <c r="DG32" s="558">
        <v>0.3</v>
      </c>
      <c r="DH32" s="558">
        <v>0.3</v>
      </c>
      <c r="DI32" s="558">
        <v>0.3</v>
      </c>
      <c r="DJ32" s="559">
        <v>0.3</v>
      </c>
      <c r="DK32" s="558">
        <v>0.3</v>
      </c>
      <c r="DL32" s="558">
        <v>0.3</v>
      </c>
      <c r="DN32" s="551">
        <v>2.2999999999999998</v>
      </c>
      <c r="DO32" s="555" t="s">
        <v>259</v>
      </c>
      <c r="DP32" s="552"/>
      <c r="DQ32" s="558"/>
      <c r="DR32" s="558"/>
      <c r="DS32" s="558"/>
      <c r="DT32" s="558"/>
      <c r="DU32" s="664"/>
      <c r="DV32" s="558"/>
      <c r="DW32" s="558"/>
      <c r="DX32" s="558"/>
      <c r="DY32" s="558"/>
      <c r="DZ32" s="558"/>
      <c r="EA32" s="559"/>
      <c r="EB32" s="558"/>
      <c r="EC32" s="558"/>
      <c r="ED32" s="651"/>
      <c r="EF32" s="551">
        <v>2.2999999999999998</v>
      </c>
      <c r="EG32" s="555" t="s">
        <v>259</v>
      </c>
      <c r="EH32" s="552"/>
      <c r="EI32" s="691"/>
      <c r="EJ32" s="691"/>
      <c r="EK32" s="691"/>
      <c r="EL32" s="691"/>
      <c r="EM32" s="696"/>
      <c r="EN32" s="691"/>
      <c r="EO32" s="691"/>
      <c r="EP32" s="691"/>
      <c r="EQ32" s="691"/>
      <c r="ER32" s="691"/>
      <c r="ES32" s="693"/>
      <c r="ET32" s="691"/>
      <c r="EU32" s="691"/>
      <c r="EW32" s="551">
        <v>2.2999999999999998</v>
      </c>
      <c r="EX32" s="555" t="s">
        <v>259</v>
      </c>
      <c r="EY32" s="552"/>
      <c r="EZ32" s="680">
        <f t="shared" si="64"/>
        <v>0</v>
      </c>
      <c r="FA32" s="680"/>
      <c r="FB32" s="680"/>
      <c r="FC32" s="680"/>
      <c r="FD32" s="754"/>
      <c r="FE32" s="680"/>
      <c r="FF32" s="680"/>
      <c r="FG32" s="680"/>
      <c r="FH32" s="680"/>
      <c r="FI32" s="680"/>
      <c r="FJ32" s="752"/>
      <c r="FK32" s="680"/>
      <c r="FL32" s="680"/>
    </row>
    <row r="33" spans="1:168" s="656" customFormat="1" ht="14.25" hidden="1" thickBot="1">
      <c r="A33" s="1037"/>
      <c r="B33" s="951" t="str">
        <f t="shared" si="7"/>
        <v>2.3.1</v>
      </c>
      <c r="C33" s="981">
        <f t="shared" si="8"/>
        <v>0</v>
      </c>
      <c r="D33" s="984" t="e">
        <f>IF(I$32&gt;0,G33/I$32,0)</f>
        <v>#REF!</v>
      </c>
      <c r="E33" s="984" t="e">
        <f>IF(J$32&gt;0,H33/J$32,0)</f>
        <v>#REF!</v>
      </c>
      <c r="F33" s="1037"/>
      <c r="G33" s="983" t="e">
        <f t="shared" si="9"/>
        <v>#REF!</v>
      </c>
      <c r="H33" s="983" t="e">
        <f t="shared" si="10"/>
        <v>#REF!</v>
      </c>
      <c r="I33" s="983"/>
      <c r="J33" s="983"/>
      <c r="K33" s="983" t="e">
        <f>IF(#REF!=0,0,1)</f>
        <v>#REF!</v>
      </c>
      <c r="L33" s="983" t="e">
        <f>IF(#REF!=0,0,1)</f>
        <v>#REF!</v>
      </c>
      <c r="M33" s="983">
        <f t="shared" si="11"/>
        <v>0</v>
      </c>
      <c r="N33" s="983">
        <f t="shared" si="12"/>
        <v>0</v>
      </c>
      <c r="O33" s="1037"/>
      <c r="P33" s="985"/>
      <c r="Q33" s="1038"/>
      <c r="R33" s="1039">
        <v>1</v>
      </c>
      <c r="S33" s="1035" t="s">
        <v>80</v>
      </c>
      <c r="T33" s="1040"/>
      <c r="U33" s="1041"/>
      <c r="V33" s="820">
        <f t="shared" si="56"/>
        <v>0</v>
      </c>
      <c r="W33" s="840">
        <f t="shared" si="52"/>
        <v>0</v>
      </c>
      <c r="X33" s="91"/>
      <c r="Y33" s="929">
        <f t="shared" si="39"/>
        <v>0</v>
      </c>
      <c r="Z33" s="929">
        <f t="shared" si="40"/>
        <v>0</v>
      </c>
      <c r="AA33" s="929">
        <f t="shared" si="41"/>
        <v>0</v>
      </c>
      <c r="AB33" s="929">
        <f t="shared" si="42"/>
        <v>0</v>
      </c>
      <c r="AC33" s="929">
        <f t="shared" si="43"/>
        <v>0</v>
      </c>
      <c r="AD33" s="929">
        <f t="shared" si="44"/>
        <v>0</v>
      </c>
      <c r="AE33" s="929">
        <f t="shared" si="45"/>
        <v>0</v>
      </c>
      <c r="AF33" s="929">
        <f t="shared" si="46"/>
        <v>0</v>
      </c>
      <c r="AG33" s="929">
        <f t="shared" si="47"/>
        <v>0</v>
      </c>
      <c r="AH33" s="929">
        <f t="shared" si="48"/>
        <v>0</v>
      </c>
      <c r="AI33" s="929">
        <f t="shared" si="49"/>
        <v>0</v>
      </c>
      <c r="AJ33" s="929">
        <f t="shared" si="50"/>
        <v>0</v>
      </c>
      <c r="AK33" s="929">
        <f t="shared" si="51"/>
        <v>0</v>
      </c>
      <c r="AL33" s="91"/>
      <c r="AM33" s="1042"/>
      <c r="AN33" s="1042"/>
      <c r="AO33" s="1042"/>
      <c r="AP33" s="1042"/>
      <c r="AQ33" s="1042"/>
      <c r="AR33" s="1042"/>
      <c r="AS33" s="1042"/>
      <c r="AT33" s="1042"/>
      <c r="AU33" s="1042"/>
      <c r="AV33" s="1042"/>
      <c r="AW33" s="1042"/>
      <c r="AX33" s="1042"/>
      <c r="AY33" s="1042"/>
      <c r="AZ33" s="1037"/>
      <c r="BA33" s="990"/>
      <c r="BB33" s="990" t="e">
        <f t="shared" si="14"/>
        <v>#REF!</v>
      </c>
      <c r="BC33" s="990"/>
      <c r="BD33" s="991" t="e">
        <f>BR33*#REF!</f>
        <v>#REF!</v>
      </c>
      <c r="BE33" s="991" t="e">
        <f>BS33*#REF!</f>
        <v>#REF!</v>
      </c>
      <c r="BF33" s="991" t="e">
        <f>BT33*#REF!</f>
        <v>#REF!</v>
      </c>
      <c r="BG33" s="991" t="e">
        <f>BU33*#REF!</f>
        <v>#REF!</v>
      </c>
      <c r="BH33" s="1011" t="e">
        <f>BV33*#REF!</f>
        <v>#REF!</v>
      </c>
      <c r="BI33" s="991" t="e">
        <f>BW33*#REF!</f>
        <v>#REF!</v>
      </c>
      <c r="BJ33" s="991" t="e">
        <f>BX33*#REF!</f>
        <v>#REF!</v>
      </c>
      <c r="BK33" s="991" t="e">
        <f>BY33*#REF!</f>
        <v>#REF!</v>
      </c>
      <c r="BL33" s="991" t="e">
        <f>BZ33*#REF!</f>
        <v>#REF!</v>
      </c>
      <c r="BM33" s="991" t="e">
        <f>CA33*#REF!</f>
        <v>#REF!</v>
      </c>
      <c r="BN33" s="1037"/>
      <c r="BO33" s="992" t="str">
        <f t="shared" si="15"/>
        <v>2.3.1</v>
      </c>
      <c r="BP33" s="992" t="str">
        <f t="shared" si="16"/>
        <v xml:space="preserve"> Q1 2.3</v>
      </c>
      <c r="BQ33" s="981">
        <f t="shared" si="17"/>
        <v>0</v>
      </c>
      <c r="BR33" s="993">
        <f t="shared" si="18"/>
        <v>0</v>
      </c>
      <c r="BS33" s="993">
        <f t="shared" si="19"/>
        <v>0</v>
      </c>
      <c r="BT33" s="993">
        <f t="shared" si="20"/>
        <v>0</v>
      </c>
      <c r="BU33" s="993">
        <f t="shared" si="21"/>
        <v>0</v>
      </c>
      <c r="BV33" s="1012">
        <f t="shared" si="22"/>
        <v>0</v>
      </c>
      <c r="BW33" s="993">
        <f t="shared" si="23"/>
        <v>0</v>
      </c>
      <c r="BX33" s="993">
        <f t="shared" si="24"/>
        <v>0</v>
      </c>
      <c r="BY33" s="993">
        <f t="shared" si="25"/>
        <v>0</v>
      </c>
      <c r="BZ33" s="993">
        <f t="shared" si="26"/>
        <v>0</v>
      </c>
      <c r="CA33" s="993">
        <f t="shared" si="27"/>
        <v>0</v>
      </c>
      <c r="CB33" s="994">
        <f t="shared" si="28"/>
        <v>0</v>
      </c>
      <c r="CC33" s="993">
        <f t="shared" si="29"/>
        <v>0</v>
      </c>
      <c r="CD33" s="993">
        <f t="shared" si="30"/>
        <v>0</v>
      </c>
      <c r="CF33" s="551" t="s">
        <v>72</v>
      </c>
      <c r="CG33" s="555" t="s">
        <v>708</v>
      </c>
      <c r="CH33" s="552" t="s">
        <v>80</v>
      </c>
      <c r="CI33" s="553">
        <v>0.5</v>
      </c>
      <c r="CJ33" s="553">
        <v>0.5</v>
      </c>
      <c r="CK33" s="553">
        <v>0.5</v>
      </c>
      <c r="CL33" s="553">
        <v>0.5</v>
      </c>
      <c r="CM33" s="569">
        <v>0.5</v>
      </c>
      <c r="CN33" s="553">
        <v>0.5</v>
      </c>
      <c r="CO33" s="572">
        <v>0.5</v>
      </c>
      <c r="CP33" s="553">
        <v>0.5</v>
      </c>
      <c r="CQ33" s="553">
        <v>0.5</v>
      </c>
      <c r="CR33" s="553">
        <v>0.5</v>
      </c>
      <c r="CS33" s="559"/>
      <c r="CT33" s="559"/>
      <c r="CU33" s="559"/>
      <c r="CW33" s="551" t="s">
        <v>73</v>
      </c>
      <c r="CX33" s="555" t="s">
        <v>708</v>
      </c>
      <c r="CY33" s="556" t="s">
        <v>80</v>
      </c>
      <c r="CZ33" s="558"/>
      <c r="DA33" s="558"/>
      <c r="DB33" s="558"/>
      <c r="DC33" s="558"/>
      <c r="DD33" s="565"/>
      <c r="DE33" s="558"/>
      <c r="DF33" s="558"/>
      <c r="DG33" s="558"/>
      <c r="DH33" s="558"/>
      <c r="DI33" s="558"/>
      <c r="DJ33" s="559"/>
      <c r="DK33" s="558"/>
      <c r="DL33" s="558"/>
      <c r="DN33" s="551" t="s">
        <v>73</v>
      </c>
      <c r="DO33" s="555" t="s">
        <v>708</v>
      </c>
      <c r="DP33" s="556"/>
      <c r="DQ33" s="585"/>
      <c r="DR33" s="585"/>
      <c r="DS33" s="585"/>
      <c r="DT33" s="585"/>
      <c r="DU33" s="669">
        <v>0</v>
      </c>
      <c r="DV33" s="585"/>
      <c r="DW33" s="585"/>
      <c r="DX33" s="585"/>
      <c r="DY33" s="585"/>
      <c r="DZ33" s="585"/>
      <c r="EA33" s="587"/>
      <c r="EB33" s="585"/>
      <c r="EC33" s="585"/>
      <c r="ED33" s="789"/>
      <c r="EF33" s="551" t="s">
        <v>72</v>
      </c>
      <c r="EG33" s="555" t="s">
        <v>708</v>
      </c>
      <c r="EH33" s="556"/>
      <c r="EI33" s="691"/>
      <c r="EJ33" s="691"/>
      <c r="EK33" s="691"/>
      <c r="EL33" s="691"/>
      <c r="EM33" s="694"/>
      <c r="EN33" s="691"/>
      <c r="EO33" s="691"/>
      <c r="EP33" s="691"/>
      <c r="EQ33" s="691"/>
      <c r="ER33" s="691"/>
      <c r="ES33" s="693"/>
      <c r="ET33" s="691"/>
      <c r="EU33" s="691"/>
      <c r="EW33" s="551" t="s">
        <v>72</v>
      </c>
      <c r="EX33" s="555" t="s">
        <v>708</v>
      </c>
      <c r="EY33" s="556"/>
      <c r="EZ33" s="680">
        <f t="shared" si="64"/>
        <v>0</v>
      </c>
      <c r="FA33" s="680"/>
      <c r="FB33" s="680"/>
      <c r="FC33" s="680"/>
      <c r="FD33" s="759"/>
      <c r="FE33" s="680"/>
      <c r="FF33" s="680"/>
      <c r="FG33" s="680"/>
      <c r="FH33" s="680"/>
      <c r="FI33" s="680"/>
      <c r="FJ33" s="752"/>
      <c r="FK33" s="680"/>
      <c r="FL33" s="680"/>
    </row>
    <row r="34" spans="1:168" s="656" customFormat="1" hidden="1">
      <c r="A34" s="1037"/>
      <c r="B34" s="951" t="str">
        <f t="shared" si="7"/>
        <v>2.3.2</v>
      </c>
      <c r="C34" s="981">
        <f t="shared" si="8"/>
        <v>0</v>
      </c>
      <c r="D34" s="984" t="e">
        <f>IF(I$32&gt;0,G34/I$32,0)</f>
        <v>#REF!</v>
      </c>
      <c r="E34" s="984" t="e">
        <f>IF(J$32&gt;0,H34/J$32,0)</f>
        <v>#REF!</v>
      </c>
      <c r="F34" s="1037"/>
      <c r="G34" s="983" t="e">
        <f t="shared" si="9"/>
        <v>#REF!</v>
      </c>
      <c r="H34" s="983" t="e">
        <f t="shared" si="10"/>
        <v>#REF!</v>
      </c>
      <c r="I34" s="983"/>
      <c r="J34" s="983"/>
      <c r="K34" s="983" t="e">
        <f>IF(#REF!=0,0,1)</f>
        <v>#REF!</v>
      </c>
      <c r="L34" s="983" t="e">
        <f>IF(#REF!=0,0,1)</f>
        <v>#REF!</v>
      </c>
      <c r="M34" s="983">
        <f t="shared" si="11"/>
        <v>0</v>
      </c>
      <c r="N34" s="983">
        <f t="shared" si="12"/>
        <v>0</v>
      </c>
      <c r="O34" s="1037"/>
      <c r="P34" s="1043"/>
      <c r="Q34" s="1044"/>
      <c r="R34" s="1039">
        <v>2</v>
      </c>
      <c r="S34" s="1035" t="s">
        <v>497</v>
      </c>
      <c r="T34" s="1040"/>
      <c r="U34" s="1041"/>
      <c r="V34" s="800">
        <f t="shared" si="56"/>
        <v>0</v>
      </c>
      <c r="W34" s="841">
        <f t="shared" si="52"/>
        <v>0</v>
      </c>
      <c r="X34" s="91"/>
      <c r="Y34" s="929">
        <f t="shared" si="39"/>
        <v>0</v>
      </c>
      <c r="Z34" s="929">
        <f t="shared" si="40"/>
        <v>0</v>
      </c>
      <c r="AA34" s="929">
        <f t="shared" si="41"/>
        <v>0</v>
      </c>
      <c r="AB34" s="929">
        <f t="shared" si="42"/>
        <v>0</v>
      </c>
      <c r="AC34" s="929">
        <f t="shared" si="43"/>
        <v>0</v>
      </c>
      <c r="AD34" s="929">
        <f t="shared" si="44"/>
        <v>0</v>
      </c>
      <c r="AE34" s="929">
        <f t="shared" si="45"/>
        <v>0</v>
      </c>
      <c r="AF34" s="929">
        <f t="shared" si="46"/>
        <v>0</v>
      </c>
      <c r="AG34" s="929">
        <f t="shared" si="47"/>
        <v>0</v>
      </c>
      <c r="AH34" s="929">
        <f t="shared" si="48"/>
        <v>0</v>
      </c>
      <c r="AI34" s="929">
        <f t="shared" si="49"/>
        <v>0</v>
      </c>
      <c r="AJ34" s="929">
        <f t="shared" si="50"/>
        <v>0</v>
      </c>
      <c r="AK34" s="929">
        <f t="shared" si="51"/>
        <v>0</v>
      </c>
      <c r="AL34" s="91"/>
      <c r="AM34" s="1045"/>
      <c r="AN34" s="1045"/>
      <c r="AO34" s="1045"/>
      <c r="AP34" s="1045"/>
      <c r="AQ34" s="1045"/>
      <c r="AR34" s="1045"/>
      <c r="AS34" s="1045"/>
      <c r="AT34" s="1045"/>
      <c r="AU34" s="1045"/>
      <c r="AV34" s="1045"/>
      <c r="AW34" s="1045"/>
      <c r="AX34" s="1045"/>
      <c r="AY34" s="1045"/>
      <c r="AZ34" s="1037"/>
      <c r="BA34" s="990"/>
      <c r="BB34" s="990" t="e">
        <f t="shared" si="14"/>
        <v>#REF!</v>
      </c>
      <c r="BC34" s="990"/>
      <c r="BD34" s="991" t="e">
        <f>BR34*#REF!</f>
        <v>#REF!</v>
      </c>
      <c r="BE34" s="991" t="e">
        <f>BS34*#REF!</f>
        <v>#REF!</v>
      </c>
      <c r="BF34" s="991" t="e">
        <f>BT34*#REF!</f>
        <v>#REF!</v>
      </c>
      <c r="BG34" s="991" t="e">
        <f>BU34*#REF!</f>
        <v>#REF!</v>
      </c>
      <c r="BH34" s="1011" t="e">
        <f>BV34*#REF!</f>
        <v>#REF!</v>
      </c>
      <c r="BI34" s="991" t="e">
        <f>BW34*#REF!</f>
        <v>#REF!</v>
      </c>
      <c r="BJ34" s="991" t="e">
        <f>BX34*#REF!</f>
        <v>#REF!</v>
      </c>
      <c r="BK34" s="991" t="e">
        <f>BY34*#REF!</f>
        <v>#REF!</v>
      </c>
      <c r="BL34" s="991" t="e">
        <f>BZ34*#REF!</f>
        <v>#REF!</v>
      </c>
      <c r="BM34" s="991" t="e">
        <f>CA34*#REF!</f>
        <v>#REF!</v>
      </c>
      <c r="BN34" s="1037"/>
      <c r="BO34" s="992" t="str">
        <f t="shared" si="15"/>
        <v>2.3.2</v>
      </c>
      <c r="BP34" s="992" t="str">
        <f t="shared" si="16"/>
        <v xml:space="preserve"> Q1 2.3</v>
      </c>
      <c r="BQ34" s="981">
        <f t="shared" si="17"/>
        <v>0</v>
      </c>
      <c r="BR34" s="993">
        <f t="shared" si="18"/>
        <v>0</v>
      </c>
      <c r="BS34" s="993">
        <f t="shared" si="19"/>
        <v>0</v>
      </c>
      <c r="BT34" s="993">
        <f t="shared" si="20"/>
        <v>0</v>
      </c>
      <c r="BU34" s="993">
        <f t="shared" si="21"/>
        <v>0</v>
      </c>
      <c r="BV34" s="1012">
        <f t="shared" si="22"/>
        <v>0</v>
      </c>
      <c r="BW34" s="993">
        <f t="shared" si="23"/>
        <v>0</v>
      </c>
      <c r="BX34" s="993">
        <f t="shared" si="24"/>
        <v>0</v>
      </c>
      <c r="BY34" s="993">
        <f t="shared" si="25"/>
        <v>0</v>
      </c>
      <c r="BZ34" s="993">
        <f t="shared" si="26"/>
        <v>0</v>
      </c>
      <c r="CA34" s="993">
        <f t="shared" si="27"/>
        <v>0</v>
      </c>
      <c r="CB34" s="994">
        <f t="shared" si="28"/>
        <v>0</v>
      </c>
      <c r="CC34" s="993">
        <f t="shared" si="29"/>
        <v>0</v>
      </c>
      <c r="CD34" s="993">
        <f t="shared" si="30"/>
        <v>0</v>
      </c>
      <c r="CF34" s="551" t="s">
        <v>74</v>
      </c>
      <c r="CG34" s="555" t="s">
        <v>708</v>
      </c>
      <c r="CH34" s="552" t="s">
        <v>497</v>
      </c>
      <c r="CI34" s="553">
        <v>0.5</v>
      </c>
      <c r="CJ34" s="553">
        <v>0.5</v>
      </c>
      <c r="CK34" s="553">
        <v>0.5</v>
      </c>
      <c r="CL34" s="553">
        <v>0.5</v>
      </c>
      <c r="CM34" s="553">
        <v>0.5</v>
      </c>
      <c r="CN34" s="553">
        <v>0.5</v>
      </c>
      <c r="CO34" s="572">
        <v>0.5</v>
      </c>
      <c r="CP34" s="553">
        <v>0.5</v>
      </c>
      <c r="CQ34" s="553">
        <v>0.5</v>
      </c>
      <c r="CR34" s="553">
        <v>0.5</v>
      </c>
      <c r="CS34" s="559"/>
      <c r="CT34" s="559"/>
      <c r="CU34" s="559"/>
      <c r="CW34" s="551" t="s">
        <v>75</v>
      </c>
      <c r="CX34" s="555" t="s">
        <v>708</v>
      </c>
      <c r="CY34" s="556" t="s">
        <v>497</v>
      </c>
      <c r="CZ34" s="558"/>
      <c r="DA34" s="558"/>
      <c r="DB34" s="558"/>
      <c r="DC34" s="558"/>
      <c r="DD34" s="565"/>
      <c r="DE34" s="558"/>
      <c r="DF34" s="558"/>
      <c r="DG34" s="558"/>
      <c r="DH34" s="558"/>
      <c r="DI34" s="558"/>
      <c r="DJ34" s="559"/>
      <c r="DK34" s="558"/>
      <c r="DL34" s="558"/>
      <c r="DN34" s="551" t="s">
        <v>75</v>
      </c>
      <c r="DO34" s="555" t="s">
        <v>708</v>
      </c>
      <c r="DP34" s="556"/>
      <c r="DQ34" s="585"/>
      <c r="DR34" s="585"/>
      <c r="DS34" s="585"/>
      <c r="DT34" s="585"/>
      <c r="DU34" s="669">
        <v>0</v>
      </c>
      <c r="DV34" s="585"/>
      <c r="DW34" s="585"/>
      <c r="DX34" s="585"/>
      <c r="DY34" s="585"/>
      <c r="DZ34" s="585"/>
      <c r="EA34" s="587"/>
      <c r="EB34" s="585"/>
      <c r="EC34" s="585"/>
      <c r="ED34" s="789"/>
      <c r="EF34" s="551" t="s">
        <v>74</v>
      </c>
      <c r="EG34" s="555" t="s">
        <v>708</v>
      </c>
      <c r="EH34" s="556"/>
      <c r="EI34" s="691"/>
      <c r="EJ34" s="691"/>
      <c r="EK34" s="691"/>
      <c r="EL34" s="691"/>
      <c r="EM34" s="694"/>
      <c r="EN34" s="691"/>
      <c r="EO34" s="691"/>
      <c r="EP34" s="691"/>
      <c r="EQ34" s="691"/>
      <c r="ER34" s="691"/>
      <c r="ES34" s="693"/>
      <c r="ET34" s="691"/>
      <c r="EU34" s="691"/>
      <c r="EW34" s="551" t="s">
        <v>74</v>
      </c>
      <c r="EX34" s="555" t="s">
        <v>708</v>
      </c>
      <c r="EY34" s="556"/>
      <c r="EZ34" s="680">
        <f t="shared" si="64"/>
        <v>0</v>
      </c>
      <c r="FA34" s="680"/>
      <c r="FB34" s="680"/>
      <c r="FC34" s="680"/>
      <c r="FD34" s="759"/>
      <c r="FE34" s="680"/>
      <c r="FF34" s="680"/>
      <c r="FG34" s="680"/>
      <c r="FH34" s="680"/>
      <c r="FI34" s="680"/>
      <c r="FJ34" s="752"/>
      <c r="FK34" s="680"/>
      <c r="FL34" s="680"/>
    </row>
    <row r="35" spans="1:168">
      <c r="A35" s="91"/>
      <c r="B35" s="951">
        <f t="shared" si="7"/>
        <v>3</v>
      </c>
      <c r="C35" s="964" t="str">
        <f t="shared" si="8"/>
        <v>光・視環境</v>
      </c>
      <c r="D35" s="965" t="e">
        <f>IF(I$9=0,0,G35/I$9)</f>
        <v>#REF!</v>
      </c>
      <c r="E35" s="966" t="e">
        <f>IF(J$9=0,0,H35/J$9)</f>
        <v>#REF!</v>
      </c>
      <c r="F35" s="91"/>
      <c r="G35" s="966" t="e">
        <f t="shared" si="9"/>
        <v>#REF!</v>
      </c>
      <c r="H35" s="966" t="e">
        <f t="shared" si="10"/>
        <v>#REF!</v>
      </c>
      <c r="I35" s="966" t="e">
        <f>G36+G40+G44+G47</f>
        <v>#REF!</v>
      </c>
      <c r="J35" s="966" t="e">
        <f>H36+H40+H44+H47</f>
        <v>#REF!</v>
      </c>
      <c r="K35" s="966" t="e">
        <f>IF(L35&gt;0,1,IF(#REF!=0,0,1))</f>
        <v>#REF!</v>
      </c>
      <c r="L35" s="966" t="e">
        <f>IF(#REF!=0,0,1)</f>
        <v>#REF!</v>
      </c>
      <c r="M35" s="966">
        <f t="shared" si="11"/>
        <v>0.25</v>
      </c>
      <c r="N35" s="966">
        <f t="shared" si="12"/>
        <v>0</v>
      </c>
      <c r="O35" s="91"/>
      <c r="P35" s="1019">
        <v>3</v>
      </c>
      <c r="Q35" s="1020" t="s">
        <v>498</v>
      </c>
      <c r="R35" s="1021"/>
      <c r="S35" s="1022"/>
      <c r="T35" s="1022"/>
      <c r="U35" s="892"/>
      <c r="V35" s="818">
        <f t="shared" si="56"/>
        <v>0</v>
      </c>
      <c r="W35" s="799">
        <f t="shared" si="52"/>
        <v>0</v>
      </c>
      <c r="X35" s="91"/>
      <c r="Y35" s="929">
        <f t="shared" si="39"/>
        <v>0</v>
      </c>
      <c r="Z35" s="929">
        <f t="shared" si="40"/>
        <v>0</v>
      </c>
      <c r="AA35" s="929">
        <f t="shared" si="41"/>
        <v>0</v>
      </c>
      <c r="AB35" s="929">
        <f t="shared" si="42"/>
        <v>0</v>
      </c>
      <c r="AC35" s="929">
        <f t="shared" si="43"/>
        <v>0</v>
      </c>
      <c r="AD35" s="929">
        <f t="shared" si="44"/>
        <v>0</v>
      </c>
      <c r="AE35" s="929">
        <f t="shared" si="45"/>
        <v>0</v>
      </c>
      <c r="AF35" s="929">
        <f t="shared" si="46"/>
        <v>0</v>
      </c>
      <c r="AG35" s="929">
        <f t="shared" si="47"/>
        <v>0</v>
      </c>
      <c r="AH35" s="929">
        <f t="shared" si="48"/>
        <v>0</v>
      </c>
      <c r="AI35" s="929">
        <f t="shared" si="49"/>
        <v>0</v>
      </c>
      <c r="AJ35" s="929">
        <f t="shared" si="50"/>
        <v>0</v>
      </c>
      <c r="AK35" s="929">
        <f t="shared" si="51"/>
        <v>0</v>
      </c>
      <c r="AL35" s="91"/>
      <c r="AM35" s="973" t="s">
        <v>126</v>
      </c>
      <c r="AN35" s="973" t="s">
        <v>126</v>
      </c>
      <c r="AO35" s="973" t="s">
        <v>126</v>
      </c>
      <c r="AP35" s="973" t="s">
        <v>126</v>
      </c>
      <c r="AQ35" s="973" t="s">
        <v>126</v>
      </c>
      <c r="AR35" s="973" t="s">
        <v>126</v>
      </c>
      <c r="AS35" s="973" t="s">
        <v>126</v>
      </c>
      <c r="AT35" s="973" t="s">
        <v>126</v>
      </c>
      <c r="AU35" s="973" t="s">
        <v>126</v>
      </c>
      <c r="AV35" s="973" t="s">
        <v>126</v>
      </c>
      <c r="AW35" s="973" t="s">
        <v>126</v>
      </c>
      <c r="AX35" s="973" t="s">
        <v>126</v>
      </c>
      <c r="AY35" s="973" t="s">
        <v>126</v>
      </c>
      <c r="AZ35" s="91"/>
      <c r="BA35" s="974" t="e">
        <f>BB35/$BC$9</f>
        <v>#REF!</v>
      </c>
      <c r="BB35" s="974" t="e">
        <f t="shared" si="14"/>
        <v>#REF!</v>
      </c>
      <c r="BC35" s="974"/>
      <c r="BD35" s="975" t="e">
        <f>BR35*#REF!</f>
        <v>#REF!</v>
      </c>
      <c r="BE35" s="975" t="e">
        <f>BS35*#REF!</f>
        <v>#REF!</v>
      </c>
      <c r="BF35" s="975" t="e">
        <f>BT35*#REF!</f>
        <v>#REF!</v>
      </c>
      <c r="BG35" s="975" t="e">
        <f>BU35*#REF!</f>
        <v>#REF!</v>
      </c>
      <c r="BH35" s="1023" t="e">
        <f>BV35*#REF!</f>
        <v>#REF!</v>
      </c>
      <c r="BI35" s="975" t="e">
        <f>BW35*#REF!</f>
        <v>#REF!</v>
      </c>
      <c r="BJ35" s="975" t="e">
        <f>BX35*#REF!</f>
        <v>#REF!</v>
      </c>
      <c r="BK35" s="975" t="e">
        <f>BY35*#REF!</f>
        <v>#REF!</v>
      </c>
      <c r="BL35" s="975" t="e">
        <f>BZ35*#REF!</f>
        <v>#REF!</v>
      </c>
      <c r="BM35" s="975" t="e">
        <f>CA35*#REF!</f>
        <v>#REF!</v>
      </c>
      <c r="BN35" s="91"/>
      <c r="BO35" s="977">
        <f t="shared" si="15"/>
        <v>3</v>
      </c>
      <c r="BP35" s="977" t="str">
        <f t="shared" si="16"/>
        <v xml:space="preserve"> Q1</v>
      </c>
      <c r="BQ35" s="964" t="str">
        <f t="shared" si="17"/>
        <v>光・視環境</v>
      </c>
      <c r="BR35" s="978">
        <f t="shared" si="18"/>
        <v>0.25</v>
      </c>
      <c r="BS35" s="978">
        <f t="shared" si="19"/>
        <v>0.25</v>
      </c>
      <c r="BT35" s="978">
        <f t="shared" si="20"/>
        <v>0.25</v>
      </c>
      <c r="BU35" s="978">
        <f t="shared" si="21"/>
        <v>0.25</v>
      </c>
      <c r="BV35" s="1024">
        <f t="shared" si="22"/>
        <v>0.25</v>
      </c>
      <c r="BW35" s="978">
        <f t="shared" si="23"/>
        <v>0.25</v>
      </c>
      <c r="BX35" s="978">
        <f t="shared" si="24"/>
        <v>0.25</v>
      </c>
      <c r="BY35" s="978">
        <f t="shared" si="25"/>
        <v>0.25</v>
      </c>
      <c r="BZ35" s="978">
        <f t="shared" si="26"/>
        <v>0.25</v>
      </c>
      <c r="CA35" s="978">
        <f t="shared" si="27"/>
        <v>0.25</v>
      </c>
      <c r="CB35" s="980">
        <f t="shared" si="28"/>
        <v>0</v>
      </c>
      <c r="CC35" s="978">
        <f t="shared" si="29"/>
        <v>0</v>
      </c>
      <c r="CD35" s="978">
        <f t="shared" si="30"/>
        <v>0</v>
      </c>
      <c r="CF35" s="543">
        <v>3</v>
      </c>
      <c r="CG35" s="547" t="s">
        <v>251</v>
      </c>
      <c r="CH35" s="544" t="s">
        <v>246</v>
      </c>
      <c r="CI35" s="545">
        <v>0.25</v>
      </c>
      <c r="CJ35" s="545">
        <v>0.25</v>
      </c>
      <c r="CK35" s="545">
        <v>0.25</v>
      </c>
      <c r="CL35" s="545">
        <v>0.25</v>
      </c>
      <c r="CM35" s="566">
        <v>0</v>
      </c>
      <c r="CN35" s="545">
        <v>0.25</v>
      </c>
      <c r="CO35" s="548">
        <v>0.25</v>
      </c>
      <c r="CP35" s="545">
        <v>0.25</v>
      </c>
      <c r="CQ35" s="545">
        <v>0.25</v>
      </c>
      <c r="CR35" s="545">
        <v>0.25</v>
      </c>
      <c r="CS35" s="549"/>
      <c r="CT35" s="548"/>
      <c r="CU35" s="548"/>
      <c r="CW35" s="543">
        <v>3</v>
      </c>
      <c r="CX35" s="547" t="s">
        <v>251</v>
      </c>
      <c r="CY35" s="544" t="s">
        <v>246</v>
      </c>
      <c r="CZ35" s="548">
        <v>0.25</v>
      </c>
      <c r="DA35" s="548">
        <v>0.25</v>
      </c>
      <c r="DB35" s="548">
        <v>0.25</v>
      </c>
      <c r="DC35" s="548">
        <v>0.25</v>
      </c>
      <c r="DD35" s="568"/>
      <c r="DE35" s="548">
        <v>0.25</v>
      </c>
      <c r="DF35" s="548">
        <v>0.25</v>
      </c>
      <c r="DG35" s="548">
        <v>0.25</v>
      </c>
      <c r="DH35" s="548">
        <v>0.25</v>
      </c>
      <c r="DI35" s="548">
        <v>0.25</v>
      </c>
      <c r="DJ35" s="549"/>
      <c r="DK35" s="548"/>
      <c r="DL35" s="548"/>
      <c r="DN35" s="543">
        <v>3</v>
      </c>
      <c r="DO35" s="547" t="s">
        <v>251</v>
      </c>
      <c r="DP35" s="544" t="s">
        <v>246</v>
      </c>
      <c r="DQ35" s="548">
        <v>0.25</v>
      </c>
      <c r="DR35" s="548">
        <v>0.25</v>
      </c>
      <c r="DS35" s="548">
        <v>0.25</v>
      </c>
      <c r="DT35" s="548">
        <v>0.25</v>
      </c>
      <c r="DU35" s="663">
        <v>0.25</v>
      </c>
      <c r="DV35" s="548">
        <v>0.25</v>
      </c>
      <c r="DW35" s="548">
        <v>0.25</v>
      </c>
      <c r="DX35" s="548">
        <v>0.25</v>
      </c>
      <c r="DY35" s="548">
        <v>0.25</v>
      </c>
      <c r="DZ35" s="548">
        <v>0.25</v>
      </c>
      <c r="EA35" s="549"/>
      <c r="EB35" s="548"/>
      <c r="EC35" s="548"/>
      <c r="ED35" s="650"/>
      <c r="EF35" s="543">
        <v>3</v>
      </c>
      <c r="EG35" s="547" t="s">
        <v>251</v>
      </c>
      <c r="EH35" s="544" t="s">
        <v>246</v>
      </c>
      <c r="EI35" s="688">
        <f t="shared" si="33"/>
        <v>0.25</v>
      </c>
      <c r="EJ35" s="688">
        <f t="shared" si="34"/>
        <v>0.25</v>
      </c>
      <c r="EK35" s="688">
        <f t="shared" si="35"/>
        <v>0.25</v>
      </c>
      <c r="EL35" s="688">
        <f t="shared" si="36"/>
        <v>0.25</v>
      </c>
      <c r="EM35" s="695">
        <f t="shared" ref="EM35:EO42" si="71">DU35</f>
        <v>0.25</v>
      </c>
      <c r="EN35" s="688">
        <f t="shared" si="71"/>
        <v>0.25</v>
      </c>
      <c r="EO35" s="688">
        <f t="shared" si="71"/>
        <v>0.25</v>
      </c>
      <c r="EP35" s="688">
        <f t="shared" si="37"/>
        <v>0.25</v>
      </c>
      <c r="EQ35" s="688">
        <f t="shared" si="38"/>
        <v>0.25</v>
      </c>
      <c r="ER35" s="688">
        <f t="shared" ref="ER35:EU42" si="72">DZ35</f>
        <v>0.25</v>
      </c>
      <c r="ES35" s="690">
        <f t="shared" si="72"/>
        <v>0</v>
      </c>
      <c r="ET35" s="688">
        <f t="shared" si="72"/>
        <v>0</v>
      </c>
      <c r="EU35" s="688">
        <f t="shared" si="72"/>
        <v>0</v>
      </c>
      <c r="EW35" s="543">
        <v>3</v>
      </c>
      <c r="EX35" s="547" t="s">
        <v>251</v>
      </c>
      <c r="EY35" s="544" t="s">
        <v>246</v>
      </c>
      <c r="EZ35" s="678">
        <f t="shared" si="64"/>
        <v>0.25</v>
      </c>
      <c r="FA35" s="678"/>
      <c r="FB35" s="678"/>
      <c r="FC35" s="678"/>
      <c r="FD35" s="753"/>
      <c r="FE35" s="678"/>
      <c r="FF35" s="678"/>
      <c r="FG35" s="678"/>
      <c r="FH35" s="678"/>
      <c r="FI35" s="678"/>
      <c r="FJ35" s="679"/>
      <c r="FK35" s="678"/>
      <c r="FL35" s="678"/>
    </row>
    <row r="36" spans="1:168" ht="14.25" thickBot="1">
      <c r="A36" s="91"/>
      <c r="B36" s="951">
        <f t="shared" si="7"/>
        <v>3.1</v>
      </c>
      <c r="C36" s="981" t="str">
        <f t="shared" si="8"/>
        <v>昼光利用</v>
      </c>
      <c r="D36" s="982" t="e">
        <f>IF(I$35=0,0,G36/I$35)</f>
        <v>#REF!</v>
      </c>
      <c r="E36" s="983" t="e">
        <f>IF(J$35=0,0,H36/J$35)</f>
        <v>#REF!</v>
      </c>
      <c r="F36" s="91"/>
      <c r="G36" s="983" t="e">
        <f t="shared" si="9"/>
        <v>#REF!</v>
      </c>
      <c r="H36" s="983" t="e">
        <f t="shared" si="10"/>
        <v>#REF!</v>
      </c>
      <c r="I36" s="983" t="e">
        <f>SUM(G37:G39)</f>
        <v>#REF!</v>
      </c>
      <c r="J36" s="983" t="e">
        <f>SUM(H37:H39)</f>
        <v>#REF!</v>
      </c>
      <c r="K36" s="983" t="e">
        <f>IF(#REF!=0,0,1)</f>
        <v>#REF!</v>
      </c>
      <c r="L36" s="983" t="e">
        <f>IF(#REF!=0,0,1)</f>
        <v>#REF!</v>
      </c>
      <c r="M36" s="983">
        <f t="shared" si="11"/>
        <v>0.3</v>
      </c>
      <c r="N36" s="983">
        <f t="shared" si="12"/>
        <v>0</v>
      </c>
      <c r="O36" s="91"/>
      <c r="P36" s="985"/>
      <c r="Q36" s="986">
        <v>3.1</v>
      </c>
      <c r="R36" s="1025" t="s">
        <v>499</v>
      </c>
      <c r="S36" s="1022"/>
      <c r="T36" s="1022"/>
      <c r="U36" s="892"/>
      <c r="V36" s="816">
        <f t="shared" si="56"/>
        <v>0</v>
      </c>
      <c r="W36" s="798">
        <f t="shared" si="52"/>
        <v>0</v>
      </c>
      <c r="X36" s="91"/>
      <c r="Y36" s="929">
        <f t="shared" si="39"/>
        <v>0</v>
      </c>
      <c r="Z36" s="929">
        <f t="shared" si="40"/>
        <v>0</v>
      </c>
      <c r="AA36" s="929">
        <f t="shared" si="41"/>
        <v>0</v>
      </c>
      <c r="AB36" s="929">
        <f t="shared" si="42"/>
        <v>0</v>
      </c>
      <c r="AC36" s="929">
        <f t="shared" si="43"/>
        <v>0</v>
      </c>
      <c r="AD36" s="929">
        <f t="shared" si="44"/>
        <v>0</v>
      </c>
      <c r="AE36" s="929">
        <f t="shared" si="45"/>
        <v>0</v>
      </c>
      <c r="AF36" s="929">
        <f t="shared" si="46"/>
        <v>0</v>
      </c>
      <c r="AG36" s="929">
        <f t="shared" si="47"/>
        <v>0</v>
      </c>
      <c r="AH36" s="929">
        <f t="shared" si="48"/>
        <v>0</v>
      </c>
      <c r="AI36" s="929">
        <f t="shared" si="49"/>
        <v>0</v>
      </c>
      <c r="AJ36" s="929">
        <f t="shared" si="50"/>
        <v>0</v>
      </c>
      <c r="AK36" s="929">
        <f t="shared" si="51"/>
        <v>0</v>
      </c>
      <c r="AL36" s="91"/>
      <c r="AM36" s="1006" t="s">
        <v>126</v>
      </c>
      <c r="AN36" s="1006" t="s">
        <v>126</v>
      </c>
      <c r="AO36" s="1006" t="s">
        <v>126</v>
      </c>
      <c r="AP36" s="1006" t="s">
        <v>126</v>
      </c>
      <c r="AQ36" s="1006" t="s">
        <v>126</v>
      </c>
      <c r="AR36" s="1006" t="s">
        <v>126</v>
      </c>
      <c r="AS36" s="1006" t="s">
        <v>126</v>
      </c>
      <c r="AT36" s="1006" t="s">
        <v>126</v>
      </c>
      <c r="AU36" s="1006" t="s">
        <v>126</v>
      </c>
      <c r="AV36" s="1006" t="s">
        <v>126</v>
      </c>
      <c r="AW36" s="1006" t="s">
        <v>126</v>
      </c>
      <c r="AX36" s="1006" t="s">
        <v>126</v>
      </c>
      <c r="AY36" s="1006" t="s">
        <v>126</v>
      </c>
      <c r="AZ36" s="91"/>
      <c r="BA36" s="990"/>
      <c r="BB36" s="990" t="e">
        <f t="shared" si="14"/>
        <v>#REF!</v>
      </c>
      <c r="BC36" s="990"/>
      <c r="BD36" s="991" t="e">
        <f>BR36*#REF!</f>
        <v>#REF!</v>
      </c>
      <c r="BE36" s="991" t="e">
        <f>BS36*#REF!</f>
        <v>#REF!</v>
      </c>
      <c r="BF36" s="991" t="e">
        <f>BT36*#REF!</f>
        <v>#REF!</v>
      </c>
      <c r="BG36" s="991" t="e">
        <f>BU36*#REF!</f>
        <v>#REF!</v>
      </c>
      <c r="BH36" s="1026" t="e">
        <f>BV36*#REF!</f>
        <v>#REF!</v>
      </c>
      <c r="BI36" s="991" t="e">
        <f>BW36*#REF!</f>
        <v>#REF!</v>
      </c>
      <c r="BJ36" s="991" t="e">
        <f>BX36*#REF!</f>
        <v>#REF!</v>
      </c>
      <c r="BK36" s="991" t="e">
        <f>BY36*#REF!</f>
        <v>#REF!</v>
      </c>
      <c r="BL36" s="991" t="e">
        <f>BZ36*#REF!</f>
        <v>#REF!</v>
      </c>
      <c r="BM36" s="991" t="e">
        <f>CA36*#REF!</f>
        <v>#REF!</v>
      </c>
      <c r="BN36" s="91"/>
      <c r="BO36" s="992">
        <f t="shared" si="15"/>
        <v>3.1</v>
      </c>
      <c r="BP36" s="992" t="str">
        <f t="shared" si="16"/>
        <v xml:space="preserve"> Q1 3</v>
      </c>
      <c r="BQ36" s="981" t="str">
        <f t="shared" si="17"/>
        <v>昼光利用</v>
      </c>
      <c r="BR36" s="993">
        <f t="shared" si="18"/>
        <v>0.3</v>
      </c>
      <c r="BS36" s="993">
        <f t="shared" si="19"/>
        <v>0.3</v>
      </c>
      <c r="BT36" s="993">
        <f t="shared" si="20"/>
        <v>0.5</v>
      </c>
      <c r="BU36" s="993">
        <f t="shared" si="21"/>
        <v>1</v>
      </c>
      <c r="BV36" s="1027">
        <f t="shared" si="22"/>
        <v>0.3</v>
      </c>
      <c r="BW36" s="993">
        <f t="shared" si="23"/>
        <v>0.3</v>
      </c>
      <c r="BX36" s="993">
        <f t="shared" si="24"/>
        <v>0.3</v>
      </c>
      <c r="BY36" s="993">
        <f t="shared" si="25"/>
        <v>0.3</v>
      </c>
      <c r="BZ36" s="993">
        <f t="shared" si="26"/>
        <v>0.3</v>
      </c>
      <c r="CA36" s="993">
        <f t="shared" si="27"/>
        <v>0.3</v>
      </c>
      <c r="CB36" s="994">
        <f t="shared" si="28"/>
        <v>0.3</v>
      </c>
      <c r="CC36" s="993">
        <f t="shared" si="29"/>
        <v>0.3</v>
      </c>
      <c r="CD36" s="993">
        <f t="shared" si="30"/>
        <v>0.3</v>
      </c>
      <c r="CF36" s="551">
        <v>3.1</v>
      </c>
      <c r="CG36" s="555" t="s">
        <v>709</v>
      </c>
      <c r="CH36" s="552" t="s">
        <v>499</v>
      </c>
      <c r="CI36" s="553">
        <v>0.3</v>
      </c>
      <c r="CJ36" s="553">
        <v>0.3</v>
      </c>
      <c r="CK36" s="553">
        <v>0.5</v>
      </c>
      <c r="CL36" s="553">
        <v>1</v>
      </c>
      <c r="CM36" s="569"/>
      <c r="CN36" s="553">
        <v>0.3</v>
      </c>
      <c r="CO36" s="558">
        <v>0.3</v>
      </c>
      <c r="CP36" s="553">
        <v>0.3</v>
      </c>
      <c r="CQ36" s="553">
        <v>0.3</v>
      </c>
      <c r="CR36" s="553">
        <v>0.3</v>
      </c>
      <c r="CS36" s="559">
        <v>0.3</v>
      </c>
      <c r="CT36" s="558">
        <v>0.3</v>
      </c>
      <c r="CU36" s="558">
        <v>0.3</v>
      </c>
      <c r="CW36" s="551">
        <v>3.1</v>
      </c>
      <c r="CX36" s="555" t="s">
        <v>709</v>
      </c>
      <c r="CY36" s="552" t="s">
        <v>499</v>
      </c>
      <c r="CZ36" s="558">
        <v>0.3</v>
      </c>
      <c r="DA36" s="558">
        <v>0.3</v>
      </c>
      <c r="DB36" s="558">
        <v>0.5</v>
      </c>
      <c r="DC36" s="558">
        <v>1</v>
      </c>
      <c r="DD36" s="560"/>
      <c r="DE36" s="558">
        <v>0.3</v>
      </c>
      <c r="DF36" s="558">
        <v>0.3</v>
      </c>
      <c r="DG36" s="558">
        <v>0.3</v>
      </c>
      <c r="DH36" s="558">
        <v>0.3</v>
      </c>
      <c r="DI36" s="558">
        <v>0.3</v>
      </c>
      <c r="DJ36" s="559">
        <v>0.3</v>
      </c>
      <c r="DK36" s="558">
        <v>0.3</v>
      </c>
      <c r="DL36" s="558">
        <v>0.3</v>
      </c>
      <c r="DN36" s="551">
        <v>3.1</v>
      </c>
      <c r="DO36" s="555" t="s">
        <v>709</v>
      </c>
      <c r="DP36" s="552" t="s">
        <v>499</v>
      </c>
      <c r="DQ36" s="558">
        <v>0.3</v>
      </c>
      <c r="DR36" s="558">
        <v>0.3</v>
      </c>
      <c r="DS36" s="558">
        <v>0.5</v>
      </c>
      <c r="DT36" s="558">
        <v>1</v>
      </c>
      <c r="DU36" s="666">
        <v>0.3</v>
      </c>
      <c r="DV36" s="558">
        <v>0.3</v>
      </c>
      <c r="DW36" s="558">
        <v>0.3</v>
      </c>
      <c r="DX36" s="558">
        <v>0.3</v>
      </c>
      <c r="DY36" s="558">
        <v>0.3</v>
      </c>
      <c r="DZ36" s="558">
        <v>0.3</v>
      </c>
      <c r="EA36" s="559">
        <v>0.3</v>
      </c>
      <c r="EB36" s="558">
        <v>0.3</v>
      </c>
      <c r="EC36" s="558">
        <v>0.3</v>
      </c>
      <c r="ED36" s="651"/>
      <c r="EF36" s="551">
        <v>3.1</v>
      </c>
      <c r="EG36" s="555" t="s">
        <v>709</v>
      </c>
      <c r="EH36" s="552" t="s">
        <v>499</v>
      </c>
      <c r="EI36" s="691">
        <f t="shared" si="33"/>
        <v>0.3</v>
      </c>
      <c r="EJ36" s="691">
        <f t="shared" si="34"/>
        <v>0.3</v>
      </c>
      <c r="EK36" s="691">
        <f t="shared" si="35"/>
        <v>0.5</v>
      </c>
      <c r="EL36" s="691">
        <f t="shared" si="36"/>
        <v>1</v>
      </c>
      <c r="EM36" s="691">
        <f t="shared" si="71"/>
        <v>0.3</v>
      </c>
      <c r="EN36" s="691">
        <f t="shared" si="71"/>
        <v>0.3</v>
      </c>
      <c r="EO36" s="691">
        <f t="shared" si="71"/>
        <v>0.3</v>
      </c>
      <c r="EP36" s="691">
        <f t="shared" si="37"/>
        <v>0.3</v>
      </c>
      <c r="EQ36" s="691">
        <f t="shared" si="38"/>
        <v>0.3</v>
      </c>
      <c r="ER36" s="691">
        <f t="shared" si="72"/>
        <v>0.3</v>
      </c>
      <c r="ES36" s="693">
        <f t="shared" si="72"/>
        <v>0.3</v>
      </c>
      <c r="ET36" s="691">
        <f t="shared" si="72"/>
        <v>0.3</v>
      </c>
      <c r="EU36" s="691">
        <f t="shared" si="72"/>
        <v>0.3</v>
      </c>
      <c r="EW36" s="551">
        <v>3.1</v>
      </c>
      <c r="EX36" s="555" t="s">
        <v>709</v>
      </c>
      <c r="EY36" s="552" t="s">
        <v>499</v>
      </c>
      <c r="EZ36" s="680">
        <f t="shared" si="64"/>
        <v>0.3</v>
      </c>
      <c r="FA36" s="680"/>
      <c r="FB36" s="680"/>
      <c r="FC36" s="680"/>
      <c r="FD36" s="680"/>
      <c r="FE36" s="680"/>
      <c r="FF36" s="680"/>
      <c r="FG36" s="680"/>
      <c r="FH36" s="680"/>
      <c r="FI36" s="680"/>
      <c r="FJ36" s="752"/>
      <c r="FK36" s="680"/>
      <c r="FL36" s="680"/>
    </row>
    <row r="37" spans="1:168">
      <c r="A37" s="91"/>
      <c r="B37" s="951" t="str">
        <f t="shared" si="7"/>
        <v>3.1.1</v>
      </c>
      <c r="C37" s="981" t="str">
        <f t="shared" si="8"/>
        <v>昼光率</v>
      </c>
      <c r="D37" s="984" t="e">
        <f t="shared" ref="D37:E39" si="73">IF(I$36&gt;0,G37/I$36,0)</f>
        <v>#REF!</v>
      </c>
      <c r="E37" s="983" t="e">
        <f t="shared" si="73"/>
        <v>#REF!</v>
      </c>
      <c r="F37" s="91"/>
      <c r="G37" s="983" t="e">
        <f t="shared" si="9"/>
        <v>#REF!</v>
      </c>
      <c r="H37" s="983" t="e">
        <f t="shared" si="10"/>
        <v>#REF!</v>
      </c>
      <c r="I37" s="983"/>
      <c r="J37" s="983"/>
      <c r="K37" s="983" t="e">
        <f>IF(#REF!=0,0,1)</f>
        <v>#REF!</v>
      </c>
      <c r="L37" s="983" t="e">
        <f>IF(#REF!=0,0,1)</f>
        <v>#REF!</v>
      </c>
      <c r="M37" s="983">
        <f t="shared" si="11"/>
        <v>0.6</v>
      </c>
      <c r="N37" s="983">
        <f t="shared" si="12"/>
        <v>0</v>
      </c>
      <c r="O37" s="91"/>
      <c r="P37" s="985"/>
      <c r="Q37" s="1028"/>
      <c r="R37" s="1008">
        <v>1</v>
      </c>
      <c r="S37" s="988" t="s">
        <v>500</v>
      </c>
      <c r="T37" s="1029"/>
      <c r="U37" s="892"/>
      <c r="V37" s="817">
        <f t="shared" si="56"/>
        <v>0</v>
      </c>
      <c r="W37" s="838">
        <f t="shared" si="52"/>
        <v>0</v>
      </c>
      <c r="X37" s="91"/>
      <c r="Y37" s="929">
        <f t="shared" si="39"/>
        <v>0</v>
      </c>
      <c r="Z37" s="929">
        <f t="shared" si="40"/>
        <v>0</v>
      </c>
      <c r="AA37" s="929">
        <f t="shared" si="41"/>
        <v>0</v>
      </c>
      <c r="AB37" s="929">
        <f t="shared" si="42"/>
        <v>0</v>
      </c>
      <c r="AC37" s="929">
        <f t="shared" si="43"/>
        <v>0</v>
      </c>
      <c r="AD37" s="929">
        <f t="shared" si="44"/>
        <v>0</v>
      </c>
      <c r="AE37" s="929">
        <f t="shared" si="45"/>
        <v>0</v>
      </c>
      <c r="AF37" s="929">
        <f t="shared" si="46"/>
        <v>0</v>
      </c>
      <c r="AG37" s="929">
        <f t="shared" si="47"/>
        <v>0</v>
      </c>
      <c r="AH37" s="929">
        <f t="shared" si="48"/>
        <v>0</v>
      </c>
      <c r="AI37" s="929">
        <f t="shared" si="49"/>
        <v>0</v>
      </c>
      <c r="AJ37" s="929">
        <f t="shared" si="50"/>
        <v>0</v>
      </c>
      <c r="AK37" s="929">
        <f t="shared" si="51"/>
        <v>0</v>
      </c>
      <c r="AL37" s="91"/>
      <c r="AM37" s="784"/>
      <c r="AN37" s="784"/>
      <c r="AO37" s="784"/>
      <c r="AP37" s="784"/>
      <c r="AQ37" s="784"/>
      <c r="AR37" s="784"/>
      <c r="AS37" s="784"/>
      <c r="AT37" s="784"/>
      <c r="AU37" s="784"/>
      <c r="AV37" s="784"/>
      <c r="AW37" s="784"/>
      <c r="AX37" s="784"/>
      <c r="AY37" s="784"/>
      <c r="AZ37" s="91"/>
      <c r="BA37" s="990"/>
      <c r="BB37" s="990" t="e">
        <f t="shared" si="14"/>
        <v>#REF!</v>
      </c>
      <c r="BC37" s="990"/>
      <c r="BD37" s="991" t="e">
        <f>BR37*#REF!</f>
        <v>#REF!</v>
      </c>
      <c r="BE37" s="991" t="e">
        <f>BS37*#REF!</f>
        <v>#REF!</v>
      </c>
      <c r="BF37" s="991" t="e">
        <f>BT37*#REF!</f>
        <v>#REF!</v>
      </c>
      <c r="BG37" s="991" t="e">
        <f>BU37*#REF!</f>
        <v>#REF!</v>
      </c>
      <c r="BH37" s="1026" t="e">
        <f>BV37*#REF!</f>
        <v>#REF!</v>
      </c>
      <c r="BI37" s="991" t="e">
        <f>BW37*#REF!</f>
        <v>#REF!</v>
      </c>
      <c r="BJ37" s="991" t="e">
        <f>BX37*#REF!</f>
        <v>#REF!</v>
      </c>
      <c r="BK37" s="991" t="e">
        <f>BY37*#REF!</f>
        <v>#REF!</v>
      </c>
      <c r="BL37" s="991" t="e">
        <f>BZ37*#REF!</f>
        <v>#REF!</v>
      </c>
      <c r="BM37" s="991" t="e">
        <f>CA37*#REF!</f>
        <v>#REF!</v>
      </c>
      <c r="BN37" s="91"/>
      <c r="BO37" s="992" t="str">
        <f t="shared" si="15"/>
        <v>3.1.1</v>
      </c>
      <c r="BP37" s="992" t="str">
        <f t="shared" si="16"/>
        <v xml:space="preserve"> Q1 3.1</v>
      </c>
      <c r="BQ37" s="981" t="str">
        <f t="shared" si="17"/>
        <v>昼光率</v>
      </c>
      <c r="BR37" s="993">
        <f t="shared" si="18"/>
        <v>0.6</v>
      </c>
      <c r="BS37" s="993">
        <f t="shared" si="19"/>
        <v>0.6</v>
      </c>
      <c r="BT37" s="993">
        <f t="shared" si="20"/>
        <v>0</v>
      </c>
      <c r="BU37" s="993">
        <f t="shared" si="21"/>
        <v>0</v>
      </c>
      <c r="BV37" s="1027">
        <f t="shared" si="22"/>
        <v>0.6</v>
      </c>
      <c r="BW37" s="993">
        <f t="shared" si="23"/>
        <v>0.6</v>
      </c>
      <c r="BX37" s="993">
        <f t="shared" si="24"/>
        <v>0.6</v>
      </c>
      <c r="BY37" s="993">
        <f t="shared" si="25"/>
        <v>0.6</v>
      </c>
      <c r="BZ37" s="993">
        <f t="shared" si="26"/>
        <v>0.6</v>
      </c>
      <c r="CA37" s="993">
        <f t="shared" si="27"/>
        <v>0.6</v>
      </c>
      <c r="CB37" s="994">
        <f t="shared" si="28"/>
        <v>0.6</v>
      </c>
      <c r="CC37" s="993">
        <f t="shared" si="29"/>
        <v>0.6</v>
      </c>
      <c r="CD37" s="993">
        <f t="shared" si="30"/>
        <v>0.5</v>
      </c>
      <c r="CF37" s="551" t="s">
        <v>312</v>
      </c>
      <c r="CG37" s="555" t="s">
        <v>710</v>
      </c>
      <c r="CH37" s="556" t="s">
        <v>711</v>
      </c>
      <c r="CI37" s="553">
        <v>0.6</v>
      </c>
      <c r="CJ37" s="553">
        <v>0.6</v>
      </c>
      <c r="CK37" s="553"/>
      <c r="CL37" s="553"/>
      <c r="CM37" s="569"/>
      <c r="CN37" s="553">
        <v>0.6</v>
      </c>
      <c r="CO37" s="558">
        <v>0.6</v>
      </c>
      <c r="CP37" s="553">
        <v>0.6</v>
      </c>
      <c r="CQ37" s="553">
        <v>0.6</v>
      </c>
      <c r="CR37" s="553">
        <v>0.6</v>
      </c>
      <c r="CS37" s="559">
        <v>0.6</v>
      </c>
      <c r="CT37" s="558">
        <v>0.6</v>
      </c>
      <c r="CU37" s="558">
        <v>0.5</v>
      </c>
      <c r="CW37" s="551" t="s">
        <v>312</v>
      </c>
      <c r="CX37" s="555" t="s">
        <v>710</v>
      </c>
      <c r="CY37" s="556" t="s">
        <v>711</v>
      </c>
      <c r="CZ37" s="558">
        <v>0.6</v>
      </c>
      <c r="DA37" s="558">
        <v>0.6</v>
      </c>
      <c r="DB37" s="558"/>
      <c r="DC37" s="558"/>
      <c r="DD37" s="560"/>
      <c r="DE37" s="558">
        <v>0.6</v>
      </c>
      <c r="DF37" s="558">
        <v>0.6</v>
      </c>
      <c r="DG37" s="558">
        <v>0.6</v>
      </c>
      <c r="DH37" s="558">
        <v>0.6</v>
      </c>
      <c r="DI37" s="558">
        <v>0.6</v>
      </c>
      <c r="DJ37" s="559">
        <v>0.6</v>
      </c>
      <c r="DK37" s="558">
        <v>0.6</v>
      </c>
      <c r="DL37" s="558">
        <v>0.5</v>
      </c>
      <c r="DN37" s="551" t="s">
        <v>312</v>
      </c>
      <c r="DO37" s="555" t="s">
        <v>710</v>
      </c>
      <c r="DP37" s="556" t="s">
        <v>711</v>
      </c>
      <c r="DQ37" s="558">
        <v>0.6</v>
      </c>
      <c r="DR37" s="558">
        <v>0.6</v>
      </c>
      <c r="DS37" s="558"/>
      <c r="DT37" s="558"/>
      <c r="DU37" s="664">
        <v>0.6</v>
      </c>
      <c r="DV37" s="558">
        <v>0.6</v>
      </c>
      <c r="DW37" s="558">
        <v>0.6</v>
      </c>
      <c r="DX37" s="558">
        <v>0.6</v>
      </c>
      <c r="DY37" s="558">
        <v>0.6</v>
      </c>
      <c r="DZ37" s="558">
        <v>0.6</v>
      </c>
      <c r="EA37" s="559">
        <v>0.6</v>
      </c>
      <c r="EB37" s="558">
        <v>0.6</v>
      </c>
      <c r="EC37" s="558">
        <v>0.5</v>
      </c>
      <c r="ED37" s="651"/>
      <c r="EF37" s="551" t="s">
        <v>312</v>
      </c>
      <c r="EG37" s="555" t="s">
        <v>710</v>
      </c>
      <c r="EH37" s="556" t="s">
        <v>711</v>
      </c>
      <c r="EI37" s="691">
        <f t="shared" si="33"/>
        <v>0.6</v>
      </c>
      <c r="EJ37" s="691">
        <f t="shared" si="34"/>
        <v>0.6</v>
      </c>
      <c r="EK37" s="691">
        <f t="shared" si="35"/>
        <v>0</v>
      </c>
      <c r="EL37" s="691">
        <f t="shared" si="36"/>
        <v>0</v>
      </c>
      <c r="EM37" s="691">
        <f t="shared" si="71"/>
        <v>0.6</v>
      </c>
      <c r="EN37" s="691">
        <f t="shared" si="71"/>
        <v>0.6</v>
      </c>
      <c r="EO37" s="691">
        <f t="shared" si="71"/>
        <v>0.6</v>
      </c>
      <c r="EP37" s="691">
        <f t="shared" si="37"/>
        <v>0.6</v>
      </c>
      <c r="EQ37" s="691">
        <f t="shared" si="38"/>
        <v>0.6</v>
      </c>
      <c r="ER37" s="691">
        <f t="shared" si="72"/>
        <v>0.6</v>
      </c>
      <c r="ES37" s="693">
        <f t="shared" si="72"/>
        <v>0.6</v>
      </c>
      <c r="ET37" s="691">
        <f t="shared" si="72"/>
        <v>0.6</v>
      </c>
      <c r="EU37" s="691">
        <f t="shared" si="72"/>
        <v>0.5</v>
      </c>
      <c r="EW37" s="551" t="s">
        <v>312</v>
      </c>
      <c r="EX37" s="555" t="s">
        <v>710</v>
      </c>
      <c r="EY37" s="556" t="s">
        <v>711</v>
      </c>
      <c r="EZ37" s="680">
        <f t="shared" si="64"/>
        <v>0.6</v>
      </c>
      <c r="FA37" s="680"/>
      <c r="FB37" s="680"/>
      <c r="FC37" s="680"/>
      <c r="FD37" s="680"/>
      <c r="FE37" s="680"/>
      <c r="FF37" s="680"/>
      <c r="FG37" s="680"/>
      <c r="FH37" s="680"/>
      <c r="FI37" s="680"/>
      <c r="FJ37" s="752"/>
      <c r="FK37" s="680"/>
      <c r="FL37" s="680"/>
    </row>
    <row r="38" spans="1:168">
      <c r="A38" s="91"/>
      <c r="B38" s="951" t="str">
        <f t="shared" si="7"/>
        <v>3.1.2</v>
      </c>
      <c r="C38" s="981" t="str">
        <f t="shared" si="8"/>
        <v>方位別開口</v>
      </c>
      <c r="D38" s="984" t="e">
        <f t="shared" si="73"/>
        <v>#REF!</v>
      </c>
      <c r="E38" s="983" t="e">
        <f t="shared" si="73"/>
        <v>#REF!</v>
      </c>
      <c r="F38" s="91"/>
      <c r="G38" s="983" t="e">
        <f t="shared" si="9"/>
        <v>#REF!</v>
      </c>
      <c r="H38" s="983" t="e">
        <f t="shared" si="10"/>
        <v>#REF!</v>
      </c>
      <c r="I38" s="983"/>
      <c r="J38" s="983"/>
      <c r="K38" s="983" t="e">
        <f>IF(#REF!=0,0,1)</f>
        <v>#REF!</v>
      </c>
      <c r="L38" s="983" t="e">
        <f>IF(#REF!=0,0,1)</f>
        <v>#REF!</v>
      </c>
      <c r="M38" s="983">
        <f t="shared" si="11"/>
        <v>0</v>
      </c>
      <c r="N38" s="983">
        <f t="shared" si="12"/>
        <v>0</v>
      </c>
      <c r="O38" s="91"/>
      <c r="P38" s="985"/>
      <c r="Q38" s="1028"/>
      <c r="R38" s="1008">
        <v>2</v>
      </c>
      <c r="S38" s="988" t="s">
        <v>501</v>
      </c>
      <c r="T38" s="1029"/>
      <c r="U38" s="892"/>
      <c r="V38" s="804">
        <f t="shared" si="56"/>
        <v>0</v>
      </c>
      <c r="W38" s="805">
        <f t="shared" si="52"/>
        <v>0</v>
      </c>
      <c r="X38" s="91"/>
      <c r="Y38" s="929">
        <f t="shared" si="39"/>
        <v>0</v>
      </c>
      <c r="Z38" s="929">
        <f t="shared" si="40"/>
        <v>0</v>
      </c>
      <c r="AA38" s="929">
        <f t="shared" si="41"/>
        <v>0</v>
      </c>
      <c r="AB38" s="929">
        <f t="shared" si="42"/>
        <v>0</v>
      </c>
      <c r="AC38" s="929">
        <f t="shared" si="43"/>
        <v>0</v>
      </c>
      <c r="AD38" s="929">
        <f t="shared" si="44"/>
        <v>0</v>
      </c>
      <c r="AE38" s="929">
        <f t="shared" si="45"/>
        <v>0</v>
      </c>
      <c r="AF38" s="929">
        <f t="shared" si="46"/>
        <v>0</v>
      </c>
      <c r="AG38" s="929">
        <f t="shared" si="47"/>
        <v>0</v>
      </c>
      <c r="AH38" s="929">
        <f t="shared" si="48"/>
        <v>0</v>
      </c>
      <c r="AI38" s="929">
        <f t="shared" si="49"/>
        <v>0</v>
      </c>
      <c r="AJ38" s="929">
        <f t="shared" si="50"/>
        <v>0</v>
      </c>
      <c r="AK38" s="929">
        <f t="shared" si="51"/>
        <v>0</v>
      </c>
      <c r="AL38" s="91"/>
      <c r="AM38" s="785"/>
      <c r="AN38" s="785"/>
      <c r="AO38" s="785"/>
      <c r="AP38" s="785"/>
      <c r="AQ38" s="785"/>
      <c r="AR38" s="785"/>
      <c r="AS38" s="785"/>
      <c r="AT38" s="785"/>
      <c r="AU38" s="785"/>
      <c r="AV38" s="785"/>
      <c r="AW38" s="785"/>
      <c r="AX38" s="785"/>
      <c r="AY38" s="785"/>
      <c r="AZ38" s="91"/>
      <c r="BA38" s="990"/>
      <c r="BB38" s="990" t="e">
        <f t="shared" si="14"/>
        <v>#REF!</v>
      </c>
      <c r="BC38" s="990"/>
      <c r="BD38" s="991" t="e">
        <f>BR38*#REF!</f>
        <v>#REF!</v>
      </c>
      <c r="BE38" s="991" t="e">
        <f>BS38*#REF!</f>
        <v>#REF!</v>
      </c>
      <c r="BF38" s="991" t="e">
        <f>BT38*#REF!</f>
        <v>#REF!</v>
      </c>
      <c r="BG38" s="991" t="e">
        <f>BU38*#REF!</f>
        <v>#REF!</v>
      </c>
      <c r="BH38" s="1026" t="e">
        <f>BV38*#REF!</f>
        <v>#REF!</v>
      </c>
      <c r="BI38" s="991" t="e">
        <f>BW38*#REF!</f>
        <v>#REF!</v>
      </c>
      <c r="BJ38" s="991" t="e">
        <f>BX38*#REF!</f>
        <v>#REF!</v>
      </c>
      <c r="BK38" s="991" t="e">
        <f>BY38*#REF!</f>
        <v>#REF!</v>
      </c>
      <c r="BL38" s="991" t="e">
        <f>BZ38*#REF!</f>
        <v>#REF!</v>
      </c>
      <c r="BM38" s="991" t="e">
        <f>CA38*#REF!</f>
        <v>#REF!</v>
      </c>
      <c r="BN38" s="91"/>
      <c r="BO38" s="992" t="str">
        <f t="shared" si="15"/>
        <v>3.1.2</v>
      </c>
      <c r="BP38" s="992" t="str">
        <f t="shared" si="16"/>
        <v xml:space="preserve"> Q1 3.1</v>
      </c>
      <c r="BQ38" s="981" t="str">
        <f t="shared" si="17"/>
        <v>方位別開口</v>
      </c>
      <c r="BR38" s="993">
        <f t="shared" si="18"/>
        <v>0</v>
      </c>
      <c r="BS38" s="993">
        <f t="shared" si="19"/>
        <v>0</v>
      </c>
      <c r="BT38" s="993">
        <f t="shared" si="20"/>
        <v>0</v>
      </c>
      <c r="BU38" s="993">
        <f t="shared" si="21"/>
        <v>0</v>
      </c>
      <c r="BV38" s="1027">
        <f t="shared" si="22"/>
        <v>0</v>
      </c>
      <c r="BW38" s="993">
        <f t="shared" si="23"/>
        <v>0</v>
      </c>
      <c r="BX38" s="993">
        <f t="shared" si="24"/>
        <v>0</v>
      </c>
      <c r="BY38" s="993">
        <f t="shared" si="25"/>
        <v>0</v>
      </c>
      <c r="BZ38" s="993">
        <f t="shared" si="26"/>
        <v>0</v>
      </c>
      <c r="CA38" s="993">
        <f t="shared" si="27"/>
        <v>0</v>
      </c>
      <c r="CB38" s="994">
        <f t="shared" si="28"/>
        <v>0</v>
      </c>
      <c r="CC38" s="993">
        <f t="shared" si="29"/>
        <v>0</v>
      </c>
      <c r="CD38" s="993">
        <f t="shared" si="30"/>
        <v>0.3</v>
      </c>
      <c r="CF38" s="551" t="s">
        <v>313</v>
      </c>
      <c r="CG38" s="555" t="s">
        <v>710</v>
      </c>
      <c r="CH38" s="556" t="s">
        <v>712</v>
      </c>
      <c r="CI38" s="553"/>
      <c r="CJ38" s="553"/>
      <c r="CK38" s="553"/>
      <c r="CL38" s="553"/>
      <c r="CM38" s="569"/>
      <c r="CN38" s="553"/>
      <c r="CO38" s="558"/>
      <c r="CP38" s="553"/>
      <c r="CQ38" s="553"/>
      <c r="CR38" s="553"/>
      <c r="CS38" s="559"/>
      <c r="CT38" s="558"/>
      <c r="CU38" s="558">
        <v>0.3</v>
      </c>
      <c r="CW38" s="551" t="s">
        <v>313</v>
      </c>
      <c r="CX38" s="555" t="s">
        <v>710</v>
      </c>
      <c r="CY38" s="556" t="s">
        <v>712</v>
      </c>
      <c r="CZ38" s="558"/>
      <c r="DA38" s="558"/>
      <c r="DB38" s="558"/>
      <c r="DC38" s="558"/>
      <c r="DD38" s="560"/>
      <c r="DE38" s="558"/>
      <c r="DF38" s="558"/>
      <c r="DG38" s="558"/>
      <c r="DH38" s="558"/>
      <c r="DI38" s="558"/>
      <c r="DJ38" s="559"/>
      <c r="DK38" s="558"/>
      <c r="DL38" s="558">
        <v>0.3</v>
      </c>
      <c r="DN38" s="551" t="s">
        <v>313</v>
      </c>
      <c r="DO38" s="555" t="s">
        <v>710</v>
      </c>
      <c r="DP38" s="556" t="s">
        <v>712</v>
      </c>
      <c r="DQ38" s="558"/>
      <c r="DR38" s="558"/>
      <c r="DS38" s="558"/>
      <c r="DT38" s="558"/>
      <c r="DU38" s="664"/>
      <c r="DV38" s="558"/>
      <c r="DW38" s="558"/>
      <c r="DX38" s="558"/>
      <c r="DY38" s="558"/>
      <c r="DZ38" s="558"/>
      <c r="EA38" s="559"/>
      <c r="EB38" s="558"/>
      <c r="EC38" s="558">
        <v>0.3</v>
      </c>
      <c r="ED38" s="651"/>
      <c r="EF38" s="551" t="s">
        <v>313</v>
      </c>
      <c r="EG38" s="555" t="s">
        <v>710</v>
      </c>
      <c r="EH38" s="556" t="s">
        <v>712</v>
      </c>
      <c r="EI38" s="691">
        <f t="shared" si="33"/>
        <v>0</v>
      </c>
      <c r="EJ38" s="691">
        <f t="shared" si="34"/>
        <v>0</v>
      </c>
      <c r="EK38" s="691">
        <f t="shared" si="35"/>
        <v>0</v>
      </c>
      <c r="EL38" s="691">
        <f t="shared" si="36"/>
        <v>0</v>
      </c>
      <c r="EM38" s="691">
        <f t="shared" si="71"/>
        <v>0</v>
      </c>
      <c r="EN38" s="691">
        <f t="shared" si="71"/>
        <v>0</v>
      </c>
      <c r="EO38" s="691">
        <f t="shared" si="71"/>
        <v>0</v>
      </c>
      <c r="EP38" s="691">
        <f t="shared" si="37"/>
        <v>0</v>
      </c>
      <c r="EQ38" s="691">
        <f t="shared" si="38"/>
        <v>0</v>
      </c>
      <c r="ER38" s="691">
        <f t="shared" si="72"/>
        <v>0</v>
      </c>
      <c r="ES38" s="693">
        <f t="shared" si="72"/>
        <v>0</v>
      </c>
      <c r="ET38" s="691">
        <f t="shared" si="72"/>
        <v>0</v>
      </c>
      <c r="EU38" s="691">
        <f t="shared" si="72"/>
        <v>0.3</v>
      </c>
      <c r="EW38" s="551" t="s">
        <v>313</v>
      </c>
      <c r="EX38" s="555" t="s">
        <v>710</v>
      </c>
      <c r="EY38" s="556" t="s">
        <v>712</v>
      </c>
      <c r="EZ38" s="680">
        <f t="shared" si="64"/>
        <v>0</v>
      </c>
      <c r="FA38" s="680"/>
      <c r="FB38" s="680"/>
      <c r="FC38" s="680"/>
      <c r="FD38" s="680"/>
      <c r="FE38" s="680"/>
      <c r="FF38" s="680"/>
      <c r="FG38" s="680"/>
      <c r="FH38" s="680"/>
      <c r="FI38" s="680"/>
      <c r="FJ38" s="752"/>
      <c r="FK38" s="680"/>
      <c r="FL38" s="680"/>
    </row>
    <row r="39" spans="1:168" ht="14.25" thickBot="1">
      <c r="A39" s="91"/>
      <c r="B39" s="951" t="str">
        <f t="shared" si="7"/>
        <v>3.1.3</v>
      </c>
      <c r="C39" s="981" t="str">
        <f t="shared" si="8"/>
        <v>昼光利用設備</v>
      </c>
      <c r="D39" s="984" t="e">
        <f t="shared" si="73"/>
        <v>#REF!</v>
      </c>
      <c r="E39" s="983" t="e">
        <f t="shared" si="73"/>
        <v>#REF!</v>
      </c>
      <c r="F39" s="91"/>
      <c r="G39" s="983" t="e">
        <f t="shared" si="9"/>
        <v>#REF!</v>
      </c>
      <c r="H39" s="983" t="e">
        <f t="shared" si="10"/>
        <v>#REF!</v>
      </c>
      <c r="I39" s="983"/>
      <c r="J39" s="983"/>
      <c r="K39" s="983" t="e">
        <f>IF(#REF!=0,0,1)</f>
        <v>#REF!</v>
      </c>
      <c r="L39" s="983" t="e">
        <f>IF(#REF!=0,0,1)</f>
        <v>#REF!</v>
      </c>
      <c r="M39" s="983">
        <f t="shared" si="11"/>
        <v>0.4</v>
      </c>
      <c r="N39" s="983">
        <f t="shared" si="12"/>
        <v>0</v>
      </c>
      <c r="O39" s="91"/>
      <c r="P39" s="985"/>
      <c r="Q39" s="1046"/>
      <c r="R39" s="1008">
        <v>3</v>
      </c>
      <c r="S39" s="988" t="s">
        <v>502</v>
      </c>
      <c r="T39" s="1029"/>
      <c r="U39" s="892"/>
      <c r="V39" s="815">
        <f t="shared" si="56"/>
        <v>0</v>
      </c>
      <c r="W39" s="837">
        <f t="shared" si="52"/>
        <v>0</v>
      </c>
      <c r="X39" s="91"/>
      <c r="Y39" s="929">
        <f t="shared" si="39"/>
        <v>0</v>
      </c>
      <c r="Z39" s="929">
        <f t="shared" si="40"/>
        <v>0</v>
      </c>
      <c r="AA39" s="929">
        <f t="shared" si="41"/>
        <v>0</v>
      </c>
      <c r="AB39" s="929">
        <f t="shared" si="42"/>
        <v>0</v>
      </c>
      <c r="AC39" s="929">
        <f t="shared" si="43"/>
        <v>0</v>
      </c>
      <c r="AD39" s="929">
        <f t="shared" si="44"/>
        <v>0</v>
      </c>
      <c r="AE39" s="929">
        <f t="shared" si="45"/>
        <v>0</v>
      </c>
      <c r="AF39" s="929">
        <f t="shared" si="46"/>
        <v>0</v>
      </c>
      <c r="AG39" s="929">
        <f t="shared" si="47"/>
        <v>0</v>
      </c>
      <c r="AH39" s="929">
        <f t="shared" si="48"/>
        <v>0</v>
      </c>
      <c r="AI39" s="929">
        <f t="shared" si="49"/>
        <v>1</v>
      </c>
      <c r="AJ39" s="929">
        <f t="shared" si="50"/>
        <v>0</v>
      </c>
      <c r="AK39" s="929">
        <f t="shared" si="51"/>
        <v>0</v>
      </c>
      <c r="AL39" s="91"/>
      <c r="AM39" s="788"/>
      <c r="AN39" s="788"/>
      <c r="AO39" s="788"/>
      <c r="AP39" s="788"/>
      <c r="AQ39" s="788"/>
      <c r="AR39" s="788"/>
      <c r="AS39" s="788"/>
      <c r="AT39" s="788"/>
      <c r="AU39" s="788"/>
      <c r="AV39" s="788"/>
      <c r="AW39" s="788">
        <v>4</v>
      </c>
      <c r="AX39" s="788"/>
      <c r="AY39" s="788"/>
      <c r="AZ39" s="91"/>
      <c r="BA39" s="990"/>
      <c r="BB39" s="990" t="e">
        <f t="shared" si="14"/>
        <v>#REF!</v>
      </c>
      <c r="BC39" s="990"/>
      <c r="BD39" s="991" t="e">
        <f>BR39*#REF!</f>
        <v>#REF!</v>
      </c>
      <c r="BE39" s="991" t="e">
        <f>BS39*#REF!</f>
        <v>#REF!</v>
      </c>
      <c r="BF39" s="991" t="e">
        <f>BT39*#REF!</f>
        <v>#REF!</v>
      </c>
      <c r="BG39" s="991" t="e">
        <f>BU39*#REF!</f>
        <v>#REF!</v>
      </c>
      <c r="BH39" s="1026" t="e">
        <f>BV39*#REF!</f>
        <v>#REF!</v>
      </c>
      <c r="BI39" s="991" t="e">
        <f>BW39*#REF!</f>
        <v>#REF!</v>
      </c>
      <c r="BJ39" s="991" t="e">
        <f>BX39*#REF!</f>
        <v>#REF!</v>
      </c>
      <c r="BK39" s="991" t="e">
        <f>BY39*#REF!</f>
        <v>#REF!</v>
      </c>
      <c r="BL39" s="991" t="e">
        <f>BZ39*#REF!</f>
        <v>#REF!</v>
      </c>
      <c r="BM39" s="991" t="e">
        <f>CA39*#REF!</f>
        <v>#REF!</v>
      </c>
      <c r="BN39" s="91"/>
      <c r="BO39" s="992" t="str">
        <f t="shared" si="15"/>
        <v>3.1.3</v>
      </c>
      <c r="BP39" s="992" t="str">
        <f t="shared" si="16"/>
        <v xml:space="preserve"> Q1 3.1</v>
      </c>
      <c r="BQ39" s="981" t="str">
        <f t="shared" si="17"/>
        <v>昼光利用設備</v>
      </c>
      <c r="BR39" s="993">
        <f t="shared" si="18"/>
        <v>0.4</v>
      </c>
      <c r="BS39" s="993">
        <f t="shared" si="19"/>
        <v>0.4</v>
      </c>
      <c r="BT39" s="993">
        <f t="shared" si="20"/>
        <v>1</v>
      </c>
      <c r="BU39" s="993">
        <f t="shared" si="21"/>
        <v>1</v>
      </c>
      <c r="BV39" s="1027">
        <f t="shared" si="22"/>
        <v>0.4</v>
      </c>
      <c r="BW39" s="993">
        <f t="shared" si="23"/>
        <v>0.4</v>
      </c>
      <c r="BX39" s="993">
        <f t="shared" si="24"/>
        <v>0.4</v>
      </c>
      <c r="BY39" s="993">
        <f t="shared" si="25"/>
        <v>0.4</v>
      </c>
      <c r="BZ39" s="993">
        <f t="shared" si="26"/>
        <v>0.4</v>
      </c>
      <c r="CA39" s="993">
        <f t="shared" si="27"/>
        <v>0.4</v>
      </c>
      <c r="CB39" s="994">
        <f t="shared" si="28"/>
        <v>0.4</v>
      </c>
      <c r="CC39" s="993">
        <f t="shared" si="29"/>
        <v>0.4</v>
      </c>
      <c r="CD39" s="993">
        <f t="shared" si="30"/>
        <v>0.2</v>
      </c>
      <c r="CF39" s="551" t="s">
        <v>314</v>
      </c>
      <c r="CG39" s="555" t="s">
        <v>710</v>
      </c>
      <c r="CH39" s="556" t="s">
        <v>713</v>
      </c>
      <c r="CI39" s="553">
        <v>0.4</v>
      </c>
      <c r="CJ39" s="553">
        <v>0.4</v>
      </c>
      <c r="CK39" s="553">
        <v>1</v>
      </c>
      <c r="CL39" s="553">
        <v>1</v>
      </c>
      <c r="CM39" s="569"/>
      <c r="CN39" s="553">
        <v>0.4</v>
      </c>
      <c r="CO39" s="558">
        <v>0.4</v>
      </c>
      <c r="CP39" s="553">
        <v>0.4</v>
      </c>
      <c r="CQ39" s="553">
        <v>0.4</v>
      </c>
      <c r="CR39" s="553">
        <v>0.4</v>
      </c>
      <c r="CS39" s="559">
        <v>0.4</v>
      </c>
      <c r="CT39" s="558">
        <v>0.4</v>
      </c>
      <c r="CU39" s="558">
        <v>0.2</v>
      </c>
      <c r="CW39" s="551" t="s">
        <v>314</v>
      </c>
      <c r="CX39" s="555" t="s">
        <v>710</v>
      </c>
      <c r="CY39" s="556" t="s">
        <v>713</v>
      </c>
      <c r="CZ39" s="558">
        <v>0.4</v>
      </c>
      <c r="DA39" s="558">
        <v>0.4</v>
      </c>
      <c r="DB39" s="558">
        <v>1</v>
      </c>
      <c r="DC39" s="558">
        <v>1</v>
      </c>
      <c r="DD39" s="560"/>
      <c r="DE39" s="558">
        <v>0.4</v>
      </c>
      <c r="DF39" s="558">
        <v>0.4</v>
      </c>
      <c r="DG39" s="558">
        <v>0.4</v>
      </c>
      <c r="DH39" s="558">
        <v>0.4</v>
      </c>
      <c r="DI39" s="558">
        <v>0.4</v>
      </c>
      <c r="DJ39" s="559">
        <v>0.4</v>
      </c>
      <c r="DK39" s="558">
        <v>0.4</v>
      </c>
      <c r="DL39" s="558">
        <v>0.2</v>
      </c>
      <c r="DN39" s="551" t="s">
        <v>314</v>
      </c>
      <c r="DO39" s="555" t="s">
        <v>710</v>
      </c>
      <c r="DP39" s="556" t="s">
        <v>713</v>
      </c>
      <c r="DQ39" s="558">
        <v>0.4</v>
      </c>
      <c r="DR39" s="558">
        <v>0.4</v>
      </c>
      <c r="DS39" s="558">
        <v>1</v>
      </c>
      <c r="DT39" s="558">
        <v>1</v>
      </c>
      <c r="DU39" s="664">
        <v>0.4</v>
      </c>
      <c r="DV39" s="558">
        <v>0.4</v>
      </c>
      <c r="DW39" s="558">
        <v>0.4</v>
      </c>
      <c r="DX39" s="558">
        <v>0.4</v>
      </c>
      <c r="DY39" s="558">
        <v>0.4</v>
      </c>
      <c r="DZ39" s="558">
        <v>0.4</v>
      </c>
      <c r="EA39" s="559">
        <v>0.4</v>
      </c>
      <c r="EB39" s="558">
        <v>0.4</v>
      </c>
      <c r="EC39" s="558">
        <v>0.2</v>
      </c>
      <c r="ED39" s="651"/>
      <c r="EF39" s="551" t="s">
        <v>314</v>
      </c>
      <c r="EG39" s="555" t="s">
        <v>710</v>
      </c>
      <c r="EH39" s="556" t="s">
        <v>713</v>
      </c>
      <c r="EI39" s="691">
        <f t="shared" si="33"/>
        <v>0.4</v>
      </c>
      <c r="EJ39" s="691">
        <f t="shared" si="34"/>
        <v>0.4</v>
      </c>
      <c r="EK39" s="691">
        <f t="shared" si="35"/>
        <v>1</v>
      </c>
      <c r="EL39" s="691">
        <f t="shared" si="36"/>
        <v>1</v>
      </c>
      <c r="EM39" s="691">
        <f t="shared" si="71"/>
        <v>0.4</v>
      </c>
      <c r="EN39" s="691">
        <f t="shared" si="71"/>
        <v>0.4</v>
      </c>
      <c r="EO39" s="691">
        <f t="shared" si="71"/>
        <v>0.4</v>
      </c>
      <c r="EP39" s="691">
        <f t="shared" si="37"/>
        <v>0.4</v>
      </c>
      <c r="EQ39" s="691">
        <f t="shared" si="38"/>
        <v>0.4</v>
      </c>
      <c r="ER39" s="691">
        <f t="shared" si="72"/>
        <v>0.4</v>
      </c>
      <c r="ES39" s="693">
        <f t="shared" si="72"/>
        <v>0.4</v>
      </c>
      <c r="ET39" s="691">
        <f t="shared" si="72"/>
        <v>0.4</v>
      </c>
      <c r="EU39" s="691">
        <f t="shared" si="72"/>
        <v>0.2</v>
      </c>
      <c r="EW39" s="551" t="s">
        <v>314</v>
      </c>
      <c r="EX39" s="555" t="s">
        <v>710</v>
      </c>
      <c r="EY39" s="556" t="s">
        <v>713</v>
      </c>
      <c r="EZ39" s="680">
        <f t="shared" si="64"/>
        <v>0.4</v>
      </c>
      <c r="FA39" s="680"/>
      <c r="FB39" s="680"/>
      <c r="FC39" s="680"/>
      <c r="FD39" s="680"/>
      <c r="FE39" s="680"/>
      <c r="FF39" s="680"/>
      <c r="FG39" s="680"/>
      <c r="FH39" s="680"/>
      <c r="FI39" s="680"/>
      <c r="FJ39" s="752"/>
      <c r="FK39" s="680"/>
      <c r="FL39" s="680"/>
    </row>
    <row r="40" spans="1:168" ht="14.25" thickBot="1">
      <c r="A40" s="91"/>
      <c r="B40" s="951">
        <f t="shared" si="7"/>
        <v>3.2</v>
      </c>
      <c r="C40" s="981" t="str">
        <f t="shared" si="8"/>
        <v>グレア対策</v>
      </c>
      <c r="D40" s="982" t="e">
        <f>IF(I$35=0,0,G40/I$35)</f>
        <v>#REF!</v>
      </c>
      <c r="E40" s="983" t="e">
        <f>IF(J$35=0,0,H40/J$35)</f>
        <v>#REF!</v>
      </c>
      <c r="F40" s="91"/>
      <c r="G40" s="983" t="e">
        <f t="shared" si="9"/>
        <v>#REF!</v>
      </c>
      <c r="H40" s="983" t="e">
        <f t="shared" si="10"/>
        <v>#REF!</v>
      </c>
      <c r="I40" s="983" t="e">
        <f>SUM(G41:G43)</f>
        <v>#REF!</v>
      </c>
      <c r="J40" s="983" t="e">
        <f>SUM(H41:H43)</f>
        <v>#REF!</v>
      </c>
      <c r="K40" s="983" t="e">
        <f>IF(#REF!=0,0,1)</f>
        <v>#REF!</v>
      </c>
      <c r="L40" s="983" t="e">
        <f>IF(#REF!=0,0,1)</f>
        <v>#REF!</v>
      </c>
      <c r="M40" s="983">
        <f t="shared" si="11"/>
        <v>0.3</v>
      </c>
      <c r="N40" s="983">
        <f t="shared" si="12"/>
        <v>0</v>
      </c>
      <c r="O40" s="91"/>
      <c r="P40" s="1047"/>
      <c r="Q40" s="1007">
        <v>3.2</v>
      </c>
      <c r="R40" s="987" t="s">
        <v>503</v>
      </c>
      <c r="S40" s="1022"/>
      <c r="T40" s="1022"/>
      <c r="U40" s="892"/>
      <c r="V40" s="821">
        <f t="shared" si="56"/>
        <v>0</v>
      </c>
      <c r="W40" s="801">
        <f t="shared" si="52"/>
        <v>0</v>
      </c>
      <c r="X40" s="91"/>
      <c r="Y40" s="929">
        <f t="shared" si="39"/>
        <v>0</v>
      </c>
      <c r="Z40" s="929">
        <f t="shared" si="40"/>
        <v>0</v>
      </c>
      <c r="AA40" s="929">
        <f t="shared" si="41"/>
        <v>0</v>
      </c>
      <c r="AB40" s="929">
        <f t="shared" si="42"/>
        <v>0</v>
      </c>
      <c r="AC40" s="929">
        <f t="shared" si="43"/>
        <v>0</v>
      </c>
      <c r="AD40" s="929">
        <f t="shared" si="44"/>
        <v>0</v>
      </c>
      <c r="AE40" s="929">
        <f t="shared" si="45"/>
        <v>0</v>
      </c>
      <c r="AF40" s="929">
        <f t="shared" si="46"/>
        <v>0</v>
      </c>
      <c r="AG40" s="929">
        <f t="shared" si="47"/>
        <v>0</v>
      </c>
      <c r="AH40" s="929">
        <f t="shared" si="48"/>
        <v>0</v>
      </c>
      <c r="AI40" s="929">
        <f t="shared" si="49"/>
        <v>0</v>
      </c>
      <c r="AJ40" s="929">
        <f t="shared" si="50"/>
        <v>0</v>
      </c>
      <c r="AK40" s="929">
        <f t="shared" si="51"/>
        <v>0</v>
      </c>
      <c r="AL40" s="91"/>
      <c r="AM40" s="1048" t="s">
        <v>126</v>
      </c>
      <c r="AN40" s="1048" t="s">
        <v>126</v>
      </c>
      <c r="AO40" s="1048" t="s">
        <v>126</v>
      </c>
      <c r="AP40" s="1048" t="s">
        <v>126</v>
      </c>
      <c r="AQ40" s="1048" t="s">
        <v>126</v>
      </c>
      <c r="AR40" s="1048" t="s">
        <v>126</v>
      </c>
      <c r="AS40" s="1048" t="s">
        <v>126</v>
      </c>
      <c r="AT40" s="1048" t="s">
        <v>126</v>
      </c>
      <c r="AU40" s="1048" t="s">
        <v>126</v>
      </c>
      <c r="AV40" s="1048" t="s">
        <v>126</v>
      </c>
      <c r="AW40" s="1048" t="s">
        <v>126</v>
      </c>
      <c r="AX40" s="1048" t="s">
        <v>126</v>
      </c>
      <c r="AY40" s="1048" t="s">
        <v>126</v>
      </c>
      <c r="AZ40" s="91"/>
      <c r="BA40" s="990"/>
      <c r="BB40" s="990" t="e">
        <f t="shared" si="14"/>
        <v>#REF!</v>
      </c>
      <c r="BC40" s="990"/>
      <c r="BD40" s="991" t="e">
        <f>BR40*#REF!</f>
        <v>#REF!</v>
      </c>
      <c r="BE40" s="991" t="e">
        <f>BS40*#REF!</f>
        <v>#REF!</v>
      </c>
      <c r="BF40" s="991" t="e">
        <f>BT40*#REF!</f>
        <v>#REF!</v>
      </c>
      <c r="BG40" s="991" t="e">
        <f>BU40*#REF!</f>
        <v>#REF!</v>
      </c>
      <c r="BH40" s="1026" t="e">
        <f>BV40*#REF!</f>
        <v>#REF!</v>
      </c>
      <c r="BI40" s="991" t="e">
        <f>BW40*#REF!</f>
        <v>#REF!</v>
      </c>
      <c r="BJ40" s="991" t="e">
        <f>BX40*#REF!</f>
        <v>#REF!</v>
      </c>
      <c r="BK40" s="991" t="e">
        <f>BY40*#REF!</f>
        <v>#REF!</v>
      </c>
      <c r="BL40" s="991" t="e">
        <f>BZ40*#REF!</f>
        <v>#REF!</v>
      </c>
      <c r="BM40" s="991" t="e">
        <f>CA40*#REF!</f>
        <v>#REF!</v>
      </c>
      <c r="BN40" s="91"/>
      <c r="BO40" s="992">
        <f t="shared" si="15"/>
        <v>3.2</v>
      </c>
      <c r="BP40" s="992" t="str">
        <f t="shared" si="16"/>
        <v xml:space="preserve"> Q1 3</v>
      </c>
      <c r="BQ40" s="981" t="str">
        <f t="shared" si="17"/>
        <v>グレア対策</v>
      </c>
      <c r="BR40" s="993">
        <f t="shared" si="18"/>
        <v>0.3</v>
      </c>
      <c r="BS40" s="993">
        <f t="shared" si="19"/>
        <v>0.3</v>
      </c>
      <c r="BT40" s="993">
        <f t="shared" si="20"/>
        <v>0</v>
      </c>
      <c r="BU40" s="993">
        <f t="shared" si="21"/>
        <v>0</v>
      </c>
      <c r="BV40" s="1027">
        <f t="shared" si="22"/>
        <v>0</v>
      </c>
      <c r="BW40" s="993">
        <f t="shared" si="23"/>
        <v>0.3</v>
      </c>
      <c r="BX40" s="993">
        <f t="shared" si="24"/>
        <v>0.3</v>
      </c>
      <c r="BY40" s="993">
        <f t="shared" si="25"/>
        <v>0.3</v>
      </c>
      <c r="BZ40" s="993">
        <f t="shared" si="26"/>
        <v>0.3</v>
      </c>
      <c r="CA40" s="993">
        <f t="shared" si="27"/>
        <v>0.3</v>
      </c>
      <c r="CB40" s="994">
        <f t="shared" si="28"/>
        <v>0.3</v>
      </c>
      <c r="CC40" s="993">
        <f t="shared" si="29"/>
        <v>0.3</v>
      </c>
      <c r="CD40" s="993">
        <f t="shared" si="30"/>
        <v>0.3</v>
      </c>
      <c r="CF40" s="551">
        <v>3.2</v>
      </c>
      <c r="CG40" s="555" t="s">
        <v>709</v>
      </c>
      <c r="CH40" s="556" t="s">
        <v>503</v>
      </c>
      <c r="CI40" s="553">
        <v>0.3</v>
      </c>
      <c r="CJ40" s="553">
        <v>0.3</v>
      </c>
      <c r="CK40" s="553"/>
      <c r="CL40" s="553"/>
      <c r="CM40" s="569"/>
      <c r="CN40" s="553">
        <v>0.3</v>
      </c>
      <c r="CO40" s="558">
        <v>0.3</v>
      </c>
      <c r="CP40" s="553">
        <v>0.3</v>
      </c>
      <c r="CQ40" s="553">
        <v>0.3</v>
      </c>
      <c r="CR40" s="553">
        <v>0.3</v>
      </c>
      <c r="CS40" s="559">
        <v>0.3</v>
      </c>
      <c r="CT40" s="558">
        <v>0.3</v>
      </c>
      <c r="CU40" s="558">
        <v>0.3</v>
      </c>
      <c r="CW40" s="551">
        <v>3.2</v>
      </c>
      <c r="CX40" s="555" t="s">
        <v>709</v>
      </c>
      <c r="CY40" s="556" t="s">
        <v>503</v>
      </c>
      <c r="CZ40" s="558">
        <v>0.3</v>
      </c>
      <c r="DA40" s="558">
        <v>0.3</v>
      </c>
      <c r="DB40" s="558"/>
      <c r="DC40" s="558"/>
      <c r="DD40" s="560"/>
      <c r="DE40" s="558">
        <v>0.3</v>
      </c>
      <c r="DF40" s="558">
        <v>0.3</v>
      </c>
      <c r="DG40" s="558">
        <v>0.3</v>
      </c>
      <c r="DH40" s="558">
        <v>0.3</v>
      </c>
      <c r="DI40" s="558">
        <v>0.3</v>
      </c>
      <c r="DJ40" s="559">
        <v>0.3</v>
      </c>
      <c r="DK40" s="558">
        <v>0.3</v>
      </c>
      <c r="DL40" s="558">
        <v>0.3</v>
      </c>
      <c r="DN40" s="551">
        <v>3.2</v>
      </c>
      <c r="DO40" s="555" t="s">
        <v>709</v>
      </c>
      <c r="DP40" s="556" t="s">
        <v>503</v>
      </c>
      <c r="DQ40" s="558">
        <v>0.3</v>
      </c>
      <c r="DR40" s="558">
        <v>0.3</v>
      </c>
      <c r="DS40" s="558"/>
      <c r="DT40" s="558"/>
      <c r="DU40" s="667"/>
      <c r="DV40" s="558">
        <v>0.3</v>
      </c>
      <c r="DW40" s="558">
        <v>0.3</v>
      </c>
      <c r="DX40" s="558">
        <v>0.3</v>
      </c>
      <c r="DY40" s="558">
        <v>0.3</v>
      </c>
      <c r="DZ40" s="558">
        <v>0.3</v>
      </c>
      <c r="EA40" s="559">
        <v>0.3</v>
      </c>
      <c r="EB40" s="558">
        <v>0.3</v>
      </c>
      <c r="EC40" s="558">
        <v>0.3</v>
      </c>
      <c r="ED40" s="651"/>
      <c r="EF40" s="551">
        <v>3.2</v>
      </c>
      <c r="EG40" s="555" t="s">
        <v>709</v>
      </c>
      <c r="EH40" s="556" t="s">
        <v>503</v>
      </c>
      <c r="EI40" s="691">
        <f t="shared" si="33"/>
        <v>0.3</v>
      </c>
      <c r="EJ40" s="691">
        <f t="shared" si="34"/>
        <v>0.3</v>
      </c>
      <c r="EK40" s="691">
        <f t="shared" si="35"/>
        <v>0</v>
      </c>
      <c r="EL40" s="691">
        <f t="shared" si="36"/>
        <v>0</v>
      </c>
      <c r="EM40" s="691">
        <f t="shared" si="71"/>
        <v>0</v>
      </c>
      <c r="EN40" s="691">
        <f t="shared" si="71"/>
        <v>0.3</v>
      </c>
      <c r="EO40" s="691">
        <f t="shared" si="71"/>
        <v>0.3</v>
      </c>
      <c r="EP40" s="691">
        <f t="shared" si="37"/>
        <v>0.3</v>
      </c>
      <c r="EQ40" s="691">
        <f t="shared" si="38"/>
        <v>0.3</v>
      </c>
      <c r="ER40" s="691">
        <f t="shared" si="72"/>
        <v>0.3</v>
      </c>
      <c r="ES40" s="693">
        <f t="shared" si="72"/>
        <v>0.3</v>
      </c>
      <c r="ET40" s="691">
        <f t="shared" si="72"/>
        <v>0.3</v>
      </c>
      <c r="EU40" s="691">
        <f t="shared" si="72"/>
        <v>0.3</v>
      </c>
      <c r="EW40" s="551">
        <v>3.2</v>
      </c>
      <c r="EX40" s="555" t="s">
        <v>709</v>
      </c>
      <c r="EY40" s="556" t="s">
        <v>503</v>
      </c>
      <c r="EZ40" s="680">
        <f t="shared" si="64"/>
        <v>0.3</v>
      </c>
      <c r="FA40" s="680"/>
      <c r="FB40" s="680"/>
      <c r="FC40" s="680"/>
      <c r="FD40" s="680"/>
      <c r="FE40" s="680"/>
      <c r="FF40" s="680"/>
      <c r="FG40" s="680"/>
      <c r="FH40" s="680"/>
      <c r="FI40" s="680"/>
      <c r="FJ40" s="752"/>
      <c r="FK40" s="680"/>
      <c r="FL40" s="680"/>
    </row>
    <row r="41" spans="1:168" ht="14.25" hidden="1" thickBot="1">
      <c r="A41" s="91"/>
      <c r="B41" s="951" t="str">
        <f t="shared" si="7"/>
        <v>3.2.1</v>
      </c>
      <c r="C41" s="981">
        <f>BQ41</f>
        <v>0</v>
      </c>
      <c r="D41" s="984" t="e">
        <f t="shared" ref="D41:E43" si="74">IF(I$40&gt;0,G41/I$40,0)</f>
        <v>#REF!</v>
      </c>
      <c r="E41" s="983" t="e">
        <f t="shared" si="74"/>
        <v>#REF!</v>
      </c>
      <c r="F41" s="91"/>
      <c r="G41" s="983" t="e">
        <f t="shared" si="9"/>
        <v>#REF!</v>
      </c>
      <c r="H41" s="983" t="e">
        <f t="shared" si="10"/>
        <v>#REF!</v>
      </c>
      <c r="I41" s="983"/>
      <c r="J41" s="983"/>
      <c r="K41" s="983" t="e">
        <f>IF(#REF!=0,0,1)</f>
        <v>#REF!</v>
      </c>
      <c r="L41" s="983" t="e">
        <f>IF(#REF!=0,0,1)</f>
        <v>#REF!</v>
      </c>
      <c r="M41" s="983">
        <f t="shared" ref="M41:M72" si="75">SUMPRODUCT($BR$7:$CA$7,BR41:CA41)</f>
        <v>0</v>
      </c>
      <c r="N41" s="983">
        <f t="shared" si="12"/>
        <v>0</v>
      </c>
      <c r="O41" s="91"/>
      <c r="P41" s="1049"/>
      <c r="Q41" s="1030"/>
      <c r="R41" s="1002">
        <v>1</v>
      </c>
      <c r="S41" s="1003" t="s">
        <v>504</v>
      </c>
      <c r="T41" s="1004"/>
      <c r="U41" s="892"/>
      <c r="V41" s="817">
        <f t="shared" si="56"/>
        <v>0</v>
      </c>
      <c r="W41" s="838">
        <f t="shared" si="52"/>
        <v>0</v>
      </c>
      <c r="X41" s="91"/>
      <c r="Y41" s="929">
        <f t="shared" si="39"/>
        <v>0</v>
      </c>
      <c r="Z41" s="929">
        <f t="shared" si="40"/>
        <v>0</v>
      </c>
      <c r="AA41" s="929">
        <f t="shared" si="41"/>
        <v>0</v>
      </c>
      <c r="AB41" s="929">
        <f t="shared" si="42"/>
        <v>0</v>
      </c>
      <c r="AC41" s="929">
        <f t="shared" si="43"/>
        <v>0</v>
      </c>
      <c r="AD41" s="929">
        <f t="shared" si="44"/>
        <v>0</v>
      </c>
      <c r="AE41" s="929">
        <f t="shared" si="45"/>
        <v>0</v>
      </c>
      <c r="AF41" s="929">
        <f t="shared" si="46"/>
        <v>0</v>
      </c>
      <c r="AG41" s="929">
        <f t="shared" si="47"/>
        <v>0</v>
      </c>
      <c r="AH41" s="929">
        <f t="shared" si="48"/>
        <v>0</v>
      </c>
      <c r="AI41" s="929">
        <f t="shared" si="49"/>
        <v>0</v>
      </c>
      <c r="AJ41" s="929">
        <f t="shared" si="50"/>
        <v>0</v>
      </c>
      <c r="AK41" s="929">
        <f t="shared" si="51"/>
        <v>0</v>
      </c>
      <c r="AL41" s="91"/>
      <c r="AM41" s="1010" t="s">
        <v>126</v>
      </c>
      <c r="AN41" s="1010" t="s">
        <v>126</v>
      </c>
      <c r="AO41" s="1010" t="s">
        <v>126</v>
      </c>
      <c r="AP41" s="1010" t="s">
        <v>126</v>
      </c>
      <c r="AQ41" s="1010" t="s">
        <v>126</v>
      </c>
      <c r="AR41" s="1010" t="s">
        <v>126</v>
      </c>
      <c r="AS41" s="1010" t="s">
        <v>126</v>
      </c>
      <c r="AT41" s="1010" t="s">
        <v>126</v>
      </c>
      <c r="AU41" s="1010" t="s">
        <v>126</v>
      </c>
      <c r="AV41" s="1010" t="s">
        <v>126</v>
      </c>
      <c r="AW41" s="1010" t="s">
        <v>126</v>
      </c>
      <c r="AX41" s="1010" t="s">
        <v>126</v>
      </c>
      <c r="AY41" s="1010" t="s">
        <v>126</v>
      </c>
      <c r="AZ41" s="91"/>
      <c r="BA41" s="990"/>
      <c r="BB41" s="990" t="e">
        <f t="shared" ref="BB41:BB74" si="76">SUMPRODUCT($BD$7:$BM$7,BD41:BM41)</f>
        <v>#REF!</v>
      </c>
      <c r="BC41" s="990"/>
      <c r="BD41" s="991" t="e">
        <f>BR41*#REF!</f>
        <v>#REF!</v>
      </c>
      <c r="BE41" s="991" t="e">
        <f>BS41*#REF!</f>
        <v>#REF!</v>
      </c>
      <c r="BF41" s="991" t="e">
        <f>BT41*#REF!</f>
        <v>#REF!</v>
      </c>
      <c r="BG41" s="991" t="e">
        <f>BU41*#REF!</f>
        <v>#REF!</v>
      </c>
      <c r="BH41" s="1026" t="e">
        <f>BV41*#REF!</f>
        <v>#REF!</v>
      </c>
      <c r="BI41" s="991" t="e">
        <f>BW41*#REF!</f>
        <v>#REF!</v>
      </c>
      <c r="BJ41" s="991" t="e">
        <f>BX41*#REF!</f>
        <v>#REF!</v>
      </c>
      <c r="BK41" s="991" t="e">
        <f>BY41*#REF!</f>
        <v>#REF!</v>
      </c>
      <c r="BL41" s="991" t="e">
        <f>BZ41*#REF!</f>
        <v>#REF!</v>
      </c>
      <c r="BM41" s="991" t="e">
        <f>CA41*#REF!</f>
        <v>#REF!</v>
      </c>
      <c r="BN41" s="91"/>
      <c r="BO41" s="992" t="str">
        <f t="shared" ref="BO41:BO72" si="77">IF($BO$3=1,CW41,IF($BO$3=2,DN41,IF($BO$3=3,EF41,IF($BO$3=4,EW41,CF41))))</f>
        <v>3.2.1</v>
      </c>
      <c r="BP41" s="992" t="str">
        <f t="shared" ref="BP41:BP72" si="78">IF($BO$3=1,CX41,IF($BO$3=2,DO41,IF($BO$3=3,EG41,IF($BO$3=4,EX41,CG41))))</f>
        <v xml:space="preserve"> Q1 3.2</v>
      </c>
      <c r="BQ41" s="981">
        <f t="shared" ref="BQ41:BQ72" si="79">IF($BO$3=1,CY41,IF($BO$3=2,DP41,IF($BO$3=3,EH41,IF($BO$3=4,EY41,CH41))))</f>
        <v>0</v>
      </c>
      <c r="BR41" s="993">
        <f t="shared" ref="BR41:BR72" si="80">IF($BO$3=1,CZ41,IF($BO$3=2,DQ41,IF($BO$3=3,EI41,IF($BO$3=4,EZ41,CI41))))</f>
        <v>0</v>
      </c>
      <c r="BS41" s="993">
        <f t="shared" ref="BS41:BS72" si="81">IF($BO$3=1,DA41,IF($BO$3=2,DR41,IF($BO$3=3,EJ41,IF($BO$3=4,FA41,CJ41))))</f>
        <v>0</v>
      </c>
      <c r="BT41" s="993">
        <f t="shared" ref="BT41:BT72" si="82">IF($BO$3=1,DB41,IF($BO$3=2,DS41,IF($BO$3=3,EK41,IF($BO$3=4,FB41,CK41))))</f>
        <v>0</v>
      </c>
      <c r="BU41" s="993">
        <f t="shared" ref="BU41:BU72" si="83">IF($BO$3=1,DC41,IF($BO$3=2,DT41,IF($BO$3=3,EL41,IF($BO$3=4,FC41,CL41))))</f>
        <v>0</v>
      </c>
      <c r="BV41" s="1027">
        <f t="shared" ref="BV41:BV72" si="84">IF($BO$3=1,DD41,IF($BO$3=2,DU41,IF($BO$3=3,EM41,IF($BO$3=4,FD41,CM41))))</f>
        <v>0</v>
      </c>
      <c r="BW41" s="993">
        <f t="shared" ref="BW41:BW72" si="85">IF($BO$3=1,DE41,IF($BO$3=2,DV41,IF($BO$3=3,EN41,IF($BO$3=4,FE41,CN41))))</f>
        <v>0</v>
      </c>
      <c r="BX41" s="993">
        <f t="shared" ref="BX41:BX72" si="86">IF($BO$3=1,DF41,IF($BO$3=2,DW41,IF($BO$3=3,EO41,IF($BO$3=4,FF41,CO41))))</f>
        <v>0</v>
      </c>
      <c r="BY41" s="993">
        <f t="shared" ref="BY41:BY72" si="87">IF($BO$3=1,DG41,IF($BO$3=2,DX41,IF($BO$3=3,EP41,IF($BO$3=4,FG41,CP41))))</f>
        <v>0</v>
      </c>
      <c r="BZ41" s="993">
        <f t="shared" ref="BZ41:BZ72" si="88">IF($BO$3=1,DH41,IF($BO$3=2,DY41,IF($BO$3=3,EQ41,IF($BO$3=4,FH41,CQ41))))</f>
        <v>0</v>
      </c>
      <c r="CA41" s="993">
        <f t="shared" ref="CA41:CA72" si="89">IF($BO$3=1,DI41,IF($BO$3=2,DZ41,IF($BO$3=3,ER41,IF($BO$3=4,FI41,CR41))))</f>
        <v>0</v>
      </c>
      <c r="CB41" s="994">
        <f t="shared" ref="CB41:CB72" si="90">IF($BO$3=1,DJ41,IF($BO$3=2,EA41,IF($BO$3=3,ES41,IF($BO$3=4,FJ41,CS41))))</f>
        <v>0</v>
      </c>
      <c r="CC41" s="993">
        <f t="shared" ref="CC41:CC72" si="91">IF($BO$3=1,DK41,IF($BO$3=2,EB41,IF($BO$3=3,ET41,IF($BO$3=4,FK41,CT41))))</f>
        <v>0</v>
      </c>
      <c r="CD41" s="993">
        <f t="shared" ref="CD41:CD72" si="92">IF($BO$3=1,DL41,IF($BO$3=2,EC41,IF($BO$3=3,EU41,IF($BO$3=4,FL41,CU41))))</f>
        <v>0</v>
      </c>
      <c r="CF41" s="551" t="s">
        <v>315</v>
      </c>
      <c r="CG41" s="555" t="s">
        <v>714</v>
      </c>
      <c r="CH41" s="556" t="s">
        <v>715</v>
      </c>
      <c r="CI41" s="563">
        <v>0.4</v>
      </c>
      <c r="CJ41" s="563">
        <v>0.4</v>
      </c>
      <c r="CK41" s="563"/>
      <c r="CL41" s="563"/>
      <c r="CM41" s="570"/>
      <c r="CN41" s="563">
        <v>0.4</v>
      </c>
      <c r="CO41" s="572">
        <v>0.3</v>
      </c>
      <c r="CP41" s="563">
        <v>0.4</v>
      </c>
      <c r="CQ41" s="563">
        <v>0.4</v>
      </c>
      <c r="CR41" s="563">
        <v>0.4</v>
      </c>
      <c r="CS41" s="559">
        <v>0.4</v>
      </c>
      <c r="CT41" s="558">
        <v>0.4</v>
      </c>
      <c r="CU41" s="558">
        <v>0.4</v>
      </c>
      <c r="CW41" s="551" t="s">
        <v>315</v>
      </c>
      <c r="CX41" s="555" t="s">
        <v>714</v>
      </c>
      <c r="CY41" s="556" t="s">
        <v>715</v>
      </c>
      <c r="CZ41" s="558"/>
      <c r="DA41" s="558"/>
      <c r="DB41" s="558"/>
      <c r="DC41" s="558"/>
      <c r="DD41" s="560"/>
      <c r="DE41" s="558"/>
      <c r="DF41" s="558"/>
      <c r="DG41" s="558"/>
      <c r="DH41" s="558"/>
      <c r="DI41" s="558"/>
      <c r="DJ41" s="559"/>
      <c r="DK41" s="558"/>
      <c r="DL41" s="558"/>
      <c r="DN41" s="551" t="s">
        <v>315</v>
      </c>
      <c r="DO41" s="555" t="s">
        <v>714</v>
      </c>
      <c r="DP41" s="556"/>
      <c r="DQ41" s="772"/>
      <c r="DR41" s="772"/>
      <c r="DS41" s="772"/>
      <c r="DT41" s="772"/>
      <c r="DU41" s="790"/>
      <c r="DV41" s="772"/>
      <c r="DW41" s="772"/>
      <c r="DX41" s="772"/>
      <c r="DY41" s="772"/>
      <c r="DZ41" s="772"/>
      <c r="EA41" s="772"/>
      <c r="EB41" s="772"/>
      <c r="EC41" s="772"/>
      <c r="ED41" s="651"/>
      <c r="EF41" s="551" t="s">
        <v>315</v>
      </c>
      <c r="EG41" s="555" t="s">
        <v>714</v>
      </c>
      <c r="EH41" s="556" t="s">
        <v>715</v>
      </c>
      <c r="EI41" s="691">
        <f t="shared" si="33"/>
        <v>0</v>
      </c>
      <c r="EJ41" s="691">
        <f t="shared" si="34"/>
        <v>0</v>
      </c>
      <c r="EK41" s="691">
        <f t="shared" si="35"/>
        <v>0</v>
      </c>
      <c r="EL41" s="691">
        <f t="shared" si="36"/>
        <v>0</v>
      </c>
      <c r="EM41" s="691">
        <f t="shared" si="71"/>
        <v>0</v>
      </c>
      <c r="EN41" s="691">
        <f t="shared" si="71"/>
        <v>0</v>
      </c>
      <c r="EO41" s="691">
        <f t="shared" si="71"/>
        <v>0</v>
      </c>
      <c r="EP41" s="691">
        <f t="shared" si="37"/>
        <v>0</v>
      </c>
      <c r="EQ41" s="691">
        <f t="shared" si="38"/>
        <v>0</v>
      </c>
      <c r="ER41" s="691">
        <f t="shared" si="72"/>
        <v>0</v>
      </c>
      <c r="ES41" s="693">
        <f t="shared" si="72"/>
        <v>0</v>
      </c>
      <c r="ET41" s="691">
        <f t="shared" si="72"/>
        <v>0</v>
      </c>
      <c r="EU41" s="691">
        <f t="shared" si="72"/>
        <v>0</v>
      </c>
      <c r="EW41" s="551" t="s">
        <v>315</v>
      </c>
      <c r="EX41" s="555" t="s">
        <v>714</v>
      </c>
      <c r="EY41" s="556" t="s">
        <v>715</v>
      </c>
      <c r="EZ41" s="771">
        <v>0</v>
      </c>
      <c r="FA41" s="680"/>
      <c r="FB41" s="680"/>
      <c r="FC41" s="680"/>
      <c r="FD41" s="680"/>
      <c r="FE41" s="680"/>
      <c r="FF41" s="680"/>
      <c r="FG41" s="680"/>
      <c r="FH41" s="680"/>
      <c r="FI41" s="680"/>
      <c r="FJ41" s="752"/>
      <c r="FK41" s="680"/>
      <c r="FL41" s="680"/>
    </row>
    <row r="42" spans="1:168">
      <c r="A42" s="91"/>
      <c r="B42" s="951" t="str">
        <f t="shared" si="7"/>
        <v>3.2.2</v>
      </c>
      <c r="C42" s="981" t="str">
        <f t="shared" si="8"/>
        <v>昼光制御</v>
      </c>
      <c r="D42" s="984" t="e">
        <f t="shared" si="74"/>
        <v>#REF!</v>
      </c>
      <c r="E42" s="983" t="e">
        <f t="shared" si="74"/>
        <v>#REF!</v>
      </c>
      <c r="F42" s="91"/>
      <c r="G42" s="983" t="e">
        <f t="shared" ref="G42:G75" si="93">K42*M42</f>
        <v>#REF!</v>
      </c>
      <c r="H42" s="983" t="e">
        <f t="shared" ref="H42:H75" si="94">L42*N42</f>
        <v>#REF!</v>
      </c>
      <c r="I42" s="983"/>
      <c r="J42" s="983"/>
      <c r="K42" s="983" t="e">
        <f>IF(#REF!=0,0,1)</f>
        <v>#REF!</v>
      </c>
      <c r="L42" s="983" t="e">
        <f>IF(#REF!=0,0,1)</f>
        <v>#REF!</v>
      </c>
      <c r="M42" s="983">
        <f t="shared" si="75"/>
        <v>1</v>
      </c>
      <c r="N42" s="983">
        <f t="shared" ref="N42:N75" si="95">(CB$7*CB42)+(CC$7*CC42)+(CD$7*CD42)</f>
        <v>0</v>
      </c>
      <c r="O42" s="91"/>
      <c r="P42" s="1047"/>
      <c r="Q42" s="1028"/>
      <c r="R42" s="1008">
        <v>1</v>
      </c>
      <c r="S42" s="988" t="s">
        <v>505</v>
      </c>
      <c r="T42" s="1029"/>
      <c r="U42" s="892"/>
      <c r="V42" s="817">
        <f t="shared" si="56"/>
        <v>0</v>
      </c>
      <c r="W42" s="838">
        <f t="shared" si="52"/>
        <v>0</v>
      </c>
      <c r="X42" s="91"/>
      <c r="Y42" s="929">
        <f t="shared" si="39"/>
        <v>0</v>
      </c>
      <c r="Z42" s="929">
        <f t="shared" si="40"/>
        <v>0</v>
      </c>
      <c r="AA42" s="929">
        <f t="shared" si="41"/>
        <v>0</v>
      </c>
      <c r="AB42" s="929">
        <f t="shared" si="42"/>
        <v>0</v>
      </c>
      <c r="AC42" s="929">
        <f t="shared" si="43"/>
        <v>0</v>
      </c>
      <c r="AD42" s="929">
        <f t="shared" si="44"/>
        <v>0</v>
      </c>
      <c r="AE42" s="929">
        <f t="shared" si="45"/>
        <v>0</v>
      </c>
      <c r="AF42" s="929">
        <f t="shared" si="46"/>
        <v>0</v>
      </c>
      <c r="AG42" s="929">
        <f t="shared" si="47"/>
        <v>0</v>
      </c>
      <c r="AH42" s="929">
        <f t="shared" si="48"/>
        <v>0</v>
      </c>
      <c r="AI42" s="929">
        <f t="shared" si="49"/>
        <v>0</v>
      </c>
      <c r="AJ42" s="929">
        <f t="shared" si="50"/>
        <v>0</v>
      </c>
      <c r="AK42" s="929">
        <f t="shared" si="51"/>
        <v>0</v>
      </c>
      <c r="AL42" s="91"/>
      <c r="AM42" s="785"/>
      <c r="AN42" s="785"/>
      <c r="AO42" s="785"/>
      <c r="AP42" s="785"/>
      <c r="AQ42" s="785"/>
      <c r="AR42" s="785"/>
      <c r="AS42" s="785"/>
      <c r="AT42" s="785"/>
      <c r="AU42" s="785"/>
      <c r="AV42" s="785"/>
      <c r="AW42" s="785"/>
      <c r="AX42" s="785"/>
      <c r="AY42" s="785"/>
      <c r="AZ42" s="91"/>
      <c r="BA42" s="990"/>
      <c r="BB42" s="990" t="e">
        <f t="shared" si="76"/>
        <v>#REF!</v>
      </c>
      <c r="BC42" s="990"/>
      <c r="BD42" s="991" t="e">
        <f>BR42*#REF!</f>
        <v>#REF!</v>
      </c>
      <c r="BE42" s="991" t="e">
        <f>BS42*#REF!</f>
        <v>#REF!</v>
      </c>
      <c r="BF42" s="991" t="e">
        <f>BT42*#REF!</f>
        <v>#REF!</v>
      </c>
      <c r="BG42" s="991" t="e">
        <f>BU42*#REF!</f>
        <v>#REF!</v>
      </c>
      <c r="BH42" s="1026" t="e">
        <f>BV42*#REF!</f>
        <v>#REF!</v>
      </c>
      <c r="BI42" s="991" t="e">
        <f>BW42*#REF!</f>
        <v>#REF!</v>
      </c>
      <c r="BJ42" s="991" t="e">
        <f>BX42*#REF!</f>
        <v>#REF!</v>
      </c>
      <c r="BK42" s="991" t="e">
        <f>BY42*#REF!</f>
        <v>#REF!</v>
      </c>
      <c r="BL42" s="991" t="e">
        <f>BZ42*#REF!</f>
        <v>#REF!</v>
      </c>
      <c r="BM42" s="991" t="e">
        <f>CA42*#REF!</f>
        <v>#REF!</v>
      </c>
      <c r="BN42" s="91"/>
      <c r="BO42" s="992" t="str">
        <f t="shared" si="77"/>
        <v>3.2.2</v>
      </c>
      <c r="BP42" s="992" t="str">
        <f t="shared" si="78"/>
        <v xml:space="preserve"> Q1 3.2</v>
      </c>
      <c r="BQ42" s="981" t="str">
        <f t="shared" si="79"/>
        <v>昼光制御</v>
      </c>
      <c r="BR42" s="993">
        <f t="shared" si="80"/>
        <v>1</v>
      </c>
      <c r="BS42" s="993">
        <f t="shared" si="81"/>
        <v>1</v>
      </c>
      <c r="BT42" s="993">
        <f t="shared" si="82"/>
        <v>0</v>
      </c>
      <c r="BU42" s="993">
        <f t="shared" si="83"/>
        <v>0</v>
      </c>
      <c r="BV42" s="1027">
        <f t="shared" si="84"/>
        <v>0</v>
      </c>
      <c r="BW42" s="993">
        <f t="shared" si="85"/>
        <v>1</v>
      </c>
      <c r="BX42" s="993">
        <f t="shared" si="86"/>
        <v>1</v>
      </c>
      <c r="BY42" s="993">
        <f t="shared" si="87"/>
        <v>1</v>
      </c>
      <c r="BZ42" s="993">
        <f t="shared" si="88"/>
        <v>1</v>
      </c>
      <c r="CA42" s="993">
        <f t="shared" si="89"/>
        <v>1</v>
      </c>
      <c r="CB42" s="994">
        <f t="shared" si="90"/>
        <v>1</v>
      </c>
      <c r="CC42" s="993">
        <f t="shared" si="91"/>
        <v>1</v>
      </c>
      <c r="CD42" s="993">
        <f t="shared" si="92"/>
        <v>1</v>
      </c>
      <c r="CF42" s="551" t="s">
        <v>316</v>
      </c>
      <c r="CG42" s="555" t="s">
        <v>714</v>
      </c>
      <c r="CH42" s="556" t="s">
        <v>716</v>
      </c>
      <c r="CI42" s="553">
        <v>0.6</v>
      </c>
      <c r="CJ42" s="553">
        <v>0.6</v>
      </c>
      <c r="CK42" s="553"/>
      <c r="CL42" s="553"/>
      <c r="CM42" s="569"/>
      <c r="CN42" s="553">
        <v>0.6</v>
      </c>
      <c r="CO42" s="572">
        <v>0.4</v>
      </c>
      <c r="CP42" s="553">
        <v>0.6</v>
      </c>
      <c r="CQ42" s="553">
        <v>0.6</v>
      </c>
      <c r="CR42" s="553">
        <v>0.6</v>
      </c>
      <c r="CS42" s="559">
        <v>0.6</v>
      </c>
      <c r="CT42" s="558">
        <v>0.6</v>
      </c>
      <c r="CU42" s="558">
        <v>0.6</v>
      </c>
      <c r="CW42" s="551" t="s">
        <v>316</v>
      </c>
      <c r="CX42" s="555" t="s">
        <v>714</v>
      </c>
      <c r="CY42" s="556" t="s">
        <v>716</v>
      </c>
      <c r="CZ42" s="558">
        <v>1</v>
      </c>
      <c r="DA42" s="558">
        <v>1</v>
      </c>
      <c r="DB42" s="558"/>
      <c r="DC42" s="558"/>
      <c r="DD42" s="560"/>
      <c r="DE42" s="558">
        <v>1</v>
      </c>
      <c r="DF42" s="558">
        <v>1</v>
      </c>
      <c r="DG42" s="558">
        <v>1</v>
      </c>
      <c r="DH42" s="558">
        <v>1</v>
      </c>
      <c r="DI42" s="558">
        <v>1</v>
      </c>
      <c r="DJ42" s="559">
        <v>1</v>
      </c>
      <c r="DK42" s="558">
        <v>1</v>
      </c>
      <c r="DL42" s="558">
        <v>1</v>
      </c>
      <c r="DN42" s="551" t="s">
        <v>316</v>
      </c>
      <c r="DO42" s="555" t="s">
        <v>714</v>
      </c>
      <c r="DP42" s="556" t="s">
        <v>716</v>
      </c>
      <c r="DQ42" s="772">
        <v>1</v>
      </c>
      <c r="DR42" s="772">
        <v>1</v>
      </c>
      <c r="DS42" s="772"/>
      <c r="DT42" s="772"/>
      <c r="DU42" s="790"/>
      <c r="DV42" s="772">
        <v>1</v>
      </c>
      <c r="DW42" s="772">
        <v>1</v>
      </c>
      <c r="DX42" s="772">
        <v>1</v>
      </c>
      <c r="DY42" s="772">
        <v>1</v>
      </c>
      <c r="DZ42" s="772">
        <v>1</v>
      </c>
      <c r="EA42" s="772">
        <v>1</v>
      </c>
      <c r="EB42" s="772">
        <v>1</v>
      </c>
      <c r="EC42" s="772">
        <v>1</v>
      </c>
      <c r="ED42" s="651"/>
      <c r="EF42" s="551" t="s">
        <v>316</v>
      </c>
      <c r="EG42" s="555" t="s">
        <v>714</v>
      </c>
      <c r="EH42" s="556" t="s">
        <v>716</v>
      </c>
      <c r="EI42" s="691">
        <f t="shared" si="33"/>
        <v>1</v>
      </c>
      <c r="EJ42" s="691">
        <f t="shared" si="34"/>
        <v>1</v>
      </c>
      <c r="EK42" s="691">
        <f t="shared" si="35"/>
        <v>0</v>
      </c>
      <c r="EL42" s="691">
        <f t="shared" si="36"/>
        <v>0</v>
      </c>
      <c r="EM42" s="691">
        <f t="shared" si="71"/>
        <v>0</v>
      </c>
      <c r="EN42" s="691">
        <f t="shared" si="71"/>
        <v>1</v>
      </c>
      <c r="EO42" s="691">
        <f t="shared" si="71"/>
        <v>1</v>
      </c>
      <c r="EP42" s="691">
        <f t="shared" si="37"/>
        <v>1</v>
      </c>
      <c r="EQ42" s="691">
        <f t="shared" si="38"/>
        <v>1</v>
      </c>
      <c r="ER42" s="691">
        <f t="shared" si="72"/>
        <v>1</v>
      </c>
      <c r="ES42" s="693">
        <f t="shared" si="72"/>
        <v>1</v>
      </c>
      <c r="ET42" s="691">
        <f t="shared" si="72"/>
        <v>1</v>
      </c>
      <c r="EU42" s="691">
        <f t="shared" si="72"/>
        <v>1</v>
      </c>
      <c r="EW42" s="551" t="s">
        <v>316</v>
      </c>
      <c r="EX42" s="555" t="s">
        <v>714</v>
      </c>
      <c r="EY42" s="556" t="s">
        <v>716</v>
      </c>
      <c r="EZ42" s="771">
        <v>1</v>
      </c>
      <c r="FA42" s="680"/>
      <c r="FB42" s="680"/>
      <c r="FC42" s="680"/>
      <c r="FD42" s="680"/>
      <c r="FE42" s="680"/>
      <c r="FF42" s="680"/>
      <c r="FG42" s="680"/>
      <c r="FH42" s="680"/>
      <c r="FI42" s="680"/>
      <c r="FJ42" s="752"/>
      <c r="FK42" s="680"/>
      <c r="FL42" s="680"/>
    </row>
    <row r="43" spans="1:168" ht="13.5" hidden="1" customHeight="1">
      <c r="A43" s="91"/>
      <c r="B43" s="951" t="s">
        <v>317</v>
      </c>
      <c r="C43" s="1050">
        <f t="shared" si="8"/>
        <v>0</v>
      </c>
      <c r="D43" s="1051" t="e">
        <f>IF(I$40&gt;0,G43/I$40,0)</f>
        <v>#REF!</v>
      </c>
      <c r="E43" s="1052" t="e">
        <f t="shared" si="74"/>
        <v>#REF!</v>
      </c>
      <c r="F43" s="91"/>
      <c r="G43" s="1052" t="e">
        <f t="shared" si="93"/>
        <v>#REF!</v>
      </c>
      <c r="H43" s="1052" t="e">
        <f t="shared" si="94"/>
        <v>#REF!</v>
      </c>
      <c r="I43" s="1052"/>
      <c r="J43" s="1052"/>
      <c r="K43" s="1052" t="e">
        <f>IF(#REF!=0,0,1)</f>
        <v>#REF!</v>
      </c>
      <c r="L43" s="1052" t="e">
        <f>IF(#REF!=0,0,1)</f>
        <v>#REF!</v>
      </c>
      <c r="M43" s="1052">
        <f t="shared" si="75"/>
        <v>0</v>
      </c>
      <c r="N43" s="1052">
        <f t="shared" si="95"/>
        <v>0</v>
      </c>
      <c r="O43" s="91"/>
      <c r="P43" s="1047"/>
      <c r="Q43" s="1046"/>
      <c r="R43" s="1039">
        <v>2</v>
      </c>
      <c r="S43" s="1035" t="s">
        <v>283</v>
      </c>
      <c r="T43" s="1040"/>
      <c r="U43" s="892"/>
      <c r="V43" s="804">
        <f t="shared" si="56"/>
        <v>0</v>
      </c>
      <c r="W43" s="805">
        <f t="shared" si="52"/>
        <v>0</v>
      </c>
      <c r="X43" s="91"/>
      <c r="Y43" s="929">
        <f t="shared" si="39"/>
        <v>0</v>
      </c>
      <c r="Z43" s="929">
        <f t="shared" si="40"/>
        <v>0</v>
      </c>
      <c r="AA43" s="929">
        <f t="shared" si="41"/>
        <v>0</v>
      </c>
      <c r="AB43" s="929">
        <f t="shared" si="42"/>
        <v>0</v>
      </c>
      <c r="AC43" s="929">
        <f t="shared" si="43"/>
        <v>0</v>
      </c>
      <c r="AD43" s="929">
        <f t="shared" si="44"/>
        <v>0</v>
      </c>
      <c r="AE43" s="929">
        <f t="shared" si="45"/>
        <v>0</v>
      </c>
      <c r="AF43" s="929">
        <f t="shared" si="46"/>
        <v>0</v>
      </c>
      <c r="AG43" s="929">
        <f t="shared" si="47"/>
        <v>0</v>
      </c>
      <c r="AH43" s="929">
        <f t="shared" si="48"/>
        <v>0</v>
      </c>
      <c r="AI43" s="929">
        <f t="shared" si="49"/>
        <v>0</v>
      </c>
      <c r="AJ43" s="929">
        <f t="shared" si="50"/>
        <v>0</v>
      </c>
      <c r="AK43" s="929">
        <f t="shared" si="51"/>
        <v>0</v>
      </c>
      <c r="AL43" s="91"/>
      <c r="AM43" s="785" t="s">
        <v>126</v>
      </c>
      <c r="AN43" s="785" t="s">
        <v>126</v>
      </c>
      <c r="AO43" s="785" t="s">
        <v>126</v>
      </c>
      <c r="AP43" s="785" t="s">
        <v>126</v>
      </c>
      <c r="AQ43" s="785" t="s">
        <v>126</v>
      </c>
      <c r="AR43" s="785" t="s">
        <v>126</v>
      </c>
      <c r="AS43" s="785" t="s">
        <v>126</v>
      </c>
      <c r="AT43" s="785" t="s">
        <v>126</v>
      </c>
      <c r="AU43" s="785" t="s">
        <v>126</v>
      </c>
      <c r="AV43" s="785" t="s">
        <v>126</v>
      </c>
      <c r="AW43" s="785" t="s">
        <v>126</v>
      </c>
      <c r="AX43" s="785" t="s">
        <v>126</v>
      </c>
      <c r="AY43" s="785" t="s">
        <v>126</v>
      </c>
      <c r="AZ43" s="91"/>
      <c r="BA43" s="1053"/>
      <c r="BB43" s="1053" t="e">
        <f t="shared" si="76"/>
        <v>#REF!</v>
      </c>
      <c r="BC43" s="1053"/>
      <c r="BD43" s="1054" t="e">
        <f>BR43*#REF!</f>
        <v>#REF!</v>
      </c>
      <c r="BE43" s="1054" t="e">
        <f>BS43*#REF!</f>
        <v>#REF!</v>
      </c>
      <c r="BF43" s="1054" t="e">
        <f>BT43*#REF!</f>
        <v>#REF!</v>
      </c>
      <c r="BG43" s="1054" t="e">
        <f>BU43*#REF!</f>
        <v>#REF!</v>
      </c>
      <c r="BH43" s="1055" t="e">
        <f>BV43*#REF!</f>
        <v>#REF!</v>
      </c>
      <c r="BI43" s="1054" t="e">
        <f>BW43*#REF!</f>
        <v>#REF!</v>
      </c>
      <c r="BJ43" s="1054" t="e">
        <f>BX43*#REF!</f>
        <v>#REF!</v>
      </c>
      <c r="BK43" s="1054" t="e">
        <f>BY43*#REF!</f>
        <v>#REF!</v>
      </c>
      <c r="BL43" s="1054" t="e">
        <f>BZ43*#REF!</f>
        <v>#REF!</v>
      </c>
      <c r="BM43" s="1054" t="e">
        <f>CA43*#REF!</f>
        <v>#REF!</v>
      </c>
      <c r="BN43" s="91"/>
      <c r="BO43" s="1056" t="str">
        <f t="shared" si="77"/>
        <v>3.2.3</v>
      </c>
      <c r="BP43" s="1056" t="str">
        <f t="shared" si="78"/>
        <v xml:space="preserve"> Q1 3.3</v>
      </c>
      <c r="BQ43" s="1050">
        <f t="shared" si="79"/>
        <v>0</v>
      </c>
      <c r="BR43" s="1057">
        <f t="shared" si="80"/>
        <v>0</v>
      </c>
      <c r="BS43" s="1057">
        <f t="shared" si="81"/>
        <v>0</v>
      </c>
      <c r="BT43" s="1057">
        <f t="shared" si="82"/>
        <v>0</v>
      </c>
      <c r="BU43" s="1057">
        <f t="shared" si="83"/>
        <v>0</v>
      </c>
      <c r="BV43" s="1058">
        <f t="shared" si="84"/>
        <v>0</v>
      </c>
      <c r="BW43" s="1057">
        <f t="shared" si="85"/>
        <v>0</v>
      </c>
      <c r="BX43" s="1057">
        <f t="shared" si="86"/>
        <v>0</v>
      </c>
      <c r="BY43" s="1057">
        <f t="shared" si="87"/>
        <v>0</v>
      </c>
      <c r="BZ43" s="1057">
        <f t="shared" si="88"/>
        <v>0</v>
      </c>
      <c r="CA43" s="1057">
        <f t="shared" si="89"/>
        <v>0</v>
      </c>
      <c r="CB43" s="1059">
        <f t="shared" si="90"/>
        <v>0</v>
      </c>
      <c r="CC43" s="1057">
        <f t="shared" si="91"/>
        <v>0</v>
      </c>
      <c r="CD43" s="1057">
        <f t="shared" si="92"/>
        <v>0</v>
      </c>
      <c r="CF43" s="551" t="s">
        <v>717</v>
      </c>
      <c r="CG43" s="555" t="s">
        <v>718</v>
      </c>
      <c r="CH43" s="556" t="s">
        <v>283</v>
      </c>
      <c r="CI43" s="553"/>
      <c r="CJ43" s="553"/>
      <c r="CK43" s="553"/>
      <c r="CL43" s="553"/>
      <c r="CM43" s="569"/>
      <c r="CN43" s="553"/>
      <c r="CO43" s="572">
        <v>0.3</v>
      </c>
      <c r="CP43" s="553"/>
      <c r="CQ43" s="553"/>
      <c r="CR43" s="553"/>
      <c r="CS43" s="559"/>
      <c r="CT43" s="558"/>
      <c r="CU43" s="558"/>
      <c r="CW43" s="573" t="s">
        <v>318</v>
      </c>
      <c r="CX43" s="575" t="s">
        <v>718</v>
      </c>
      <c r="CY43" s="576" t="s">
        <v>283</v>
      </c>
      <c r="CZ43" s="577"/>
      <c r="DA43" s="577"/>
      <c r="DB43" s="577"/>
      <c r="DC43" s="577"/>
      <c r="DD43" s="578"/>
      <c r="DE43" s="577"/>
      <c r="DF43" s="577"/>
      <c r="DG43" s="577"/>
      <c r="DH43" s="577"/>
      <c r="DI43" s="577"/>
      <c r="DJ43" s="579"/>
      <c r="DK43" s="577"/>
      <c r="DL43" s="577"/>
      <c r="DN43" s="573" t="s">
        <v>318</v>
      </c>
      <c r="DO43" s="575" t="s">
        <v>718</v>
      </c>
      <c r="DP43" s="576"/>
      <c r="DQ43" s="580"/>
      <c r="DR43" s="580"/>
      <c r="DS43" s="580"/>
      <c r="DT43" s="580"/>
      <c r="DU43" s="665"/>
      <c r="DV43" s="580"/>
      <c r="DW43" s="580"/>
      <c r="DX43" s="580"/>
      <c r="DY43" s="580"/>
      <c r="DZ43" s="580"/>
      <c r="EA43" s="582"/>
      <c r="EB43" s="580"/>
      <c r="EC43" s="580"/>
      <c r="ED43" s="652"/>
      <c r="EF43" s="573" t="s">
        <v>317</v>
      </c>
      <c r="EG43" s="575" t="s">
        <v>718</v>
      </c>
      <c r="EH43" s="576"/>
      <c r="EI43" s="698"/>
      <c r="EJ43" s="698"/>
      <c r="EK43" s="698"/>
      <c r="EL43" s="698"/>
      <c r="EM43" s="699"/>
      <c r="EN43" s="698"/>
      <c r="EO43" s="698"/>
      <c r="EP43" s="698"/>
      <c r="EQ43" s="698"/>
      <c r="ER43" s="698"/>
      <c r="ES43" s="700"/>
      <c r="ET43" s="698"/>
      <c r="EU43" s="698"/>
      <c r="EW43" s="573"/>
      <c r="EX43" s="575"/>
      <c r="EY43" s="576"/>
      <c r="EZ43" s="756"/>
      <c r="FA43" s="756"/>
      <c r="FB43" s="756"/>
      <c r="FC43" s="756"/>
      <c r="FD43" s="757"/>
      <c r="FE43" s="756"/>
      <c r="FF43" s="756"/>
      <c r="FG43" s="756"/>
      <c r="FH43" s="756"/>
      <c r="FI43" s="756"/>
      <c r="FJ43" s="758"/>
      <c r="FK43" s="756"/>
      <c r="FL43" s="756"/>
    </row>
    <row r="44" spans="1:168">
      <c r="A44" s="91"/>
      <c r="B44" s="951">
        <f t="shared" ref="B44:B77" si="96">BO44</f>
        <v>3.3</v>
      </c>
      <c r="C44" s="981" t="str">
        <f t="shared" si="8"/>
        <v>照度</v>
      </c>
      <c r="D44" s="982" t="e">
        <f>IF(I$35=0,0,G44/I$35)</f>
        <v>#REF!</v>
      </c>
      <c r="E44" s="983" t="e">
        <f>IF(J$35=0,0,H44/J$35)</f>
        <v>#REF!</v>
      </c>
      <c r="F44" s="91"/>
      <c r="G44" s="983" t="e">
        <f t="shared" si="93"/>
        <v>#REF!</v>
      </c>
      <c r="H44" s="983" t="e">
        <f t="shared" si="94"/>
        <v>#REF!</v>
      </c>
      <c r="I44" s="983" t="e">
        <f>SUM(G45:G46)</f>
        <v>#REF!</v>
      </c>
      <c r="J44" s="983" t="e">
        <f>SUM(H45:H46)</f>
        <v>#REF!</v>
      </c>
      <c r="K44" s="983" t="e">
        <f>IF(#REF!=0,0,1)</f>
        <v>#REF!</v>
      </c>
      <c r="L44" s="983" t="e">
        <f>IF(#REF!=0,0,1)</f>
        <v>#REF!</v>
      </c>
      <c r="M44" s="983">
        <f t="shared" si="75"/>
        <v>0.15</v>
      </c>
      <c r="N44" s="983">
        <f t="shared" si="95"/>
        <v>0</v>
      </c>
      <c r="O44" s="91"/>
      <c r="P44" s="1060"/>
      <c r="Q44" s="986">
        <v>3.3</v>
      </c>
      <c r="R44" s="1025" t="s">
        <v>284</v>
      </c>
      <c r="S44" s="1025"/>
      <c r="T44" s="1025"/>
      <c r="U44" s="892"/>
      <c r="V44" s="804">
        <f t="shared" si="56"/>
        <v>0</v>
      </c>
      <c r="W44" s="805">
        <f t="shared" si="52"/>
        <v>0</v>
      </c>
      <c r="X44" s="91"/>
      <c r="Y44" s="929">
        <f t="shared" si="39"/>
        <v>0</v>
      </c>
      <c r="Z44" s="929">
        <f t="shared" si="40"/>
        <v>0</v>
      </c>
      <c r="AA44" s="929">
        <f t="shared" si="41"/>
        <v>0</v>
      </c>
      <c r="AB44" s="929">
        <f t="shared" si="42"/>
        <v>0</v>
      </c>
      <c r="AC44" s="929">
        <f t="shared" si="43"/>
        <v>0</v>
      </c>
      <c r="AD44" s="929">
        <f t="shared" si="44"/>
        <v>0</v>
      </c>
      <c r="AE44" s="929">
        <f t="shared" si="45"/>
        <v>0</v>
      </c>
      <c r="AF44" s="929">
        <f t="shared" si="46"/>
        <v>0</v>
      </c>
      <c r="AG44" s="929">
        <f t="shared" si="47"/>
        <v>0</v>
      </c>
      <c r="AH44" s="929">
        <f t="shared" si="48"/>
        <v>0</v>
      </c>
      <c r="AI44" s="929">
        <f t="shared" si="49"/>
        <v>0</v>
      </c>
      <c r="AJ44" s="929">
        <f t="shared" si="50"/>
        <v>0</v>
      </c>
      <c r="AK44" s="929">
        <f t="shared" si="51"/>
        <v>0</v>
      </c>
      <c r="AL44" s="91"/>
      <c r="AM44" s="787"/>
      <c r="AN44" s="787"/>
      <c r="AO44" s="787"/>
      <c r="AP44" s="787"/>
      <c r="AQ44" s="787"/>
      <c r="AR44" s="787"/>
      <c r="AS44" s="787"/>
      <c r="AT44" s="787"/>
      <c r="AU44" s="787"/>
      <c r="AV44" s="787"/>
      <c r="AW44" s="787"/>
      <c r="AX44" s="787"/>
      <c r="AY44" s="787"/>
      <c r="AZ44" s="91"/>
      <c r="BA44" s="990"/>
      <c r="BB44" s="990" t="e">
        <f t="shared" si="76"/>
        <v>#REF!</v>
      </c>
      <c r="BC44" s="990"/>
      <c r="BD44" s="991" t="e">
        <f>BR44*#REF!</f>
        <v>#REF!</v>
      </c>
      <c r="BE44" s="991" t="e">
        <f>BS44*#REF!</f>
        <v>#REF!</v>
      </c>
      <c r="BF44" s="991" t="e">
        <f>BT44*#REF!</f>
        <v>#REF!</v>
      </c>
      <c r="BG44" s="991" t="e">
        <f>BU44*#REF!</f>
        <v>#REF!</v>
      </c>
      <c r="BH44" s="1026" t="e">
        <f>BV44*#REF!</f>
        <v>#REF!</v>
      </c>
      <c r="BI44" s="991" t="e">
        <f>BW44*#REF!</f>
        <v>#REF!</v>
      </c>
      <c r="BJ44" s="991" t="e">
        <f>BX44*#REF!</f>
        <v>#REF!</v>
      </c>
      <c r="BK44" s="991" t="e">
        <f>BY44*#REF!</f>
        <v>#REF!</v>
      </c>
      <c r="BL44" s="991" t="e">
        <f>BZ44*#REF!</f>
        <v>#REF!</v>
      </c>
      <c r="BM44" s="991" t="e">
        <f>CA44*#REF!</f>
        <v>#REF!</v>
      </c>
      <c r="BN44" s="91"/>
      <c r="BO44" s="992">
        <f t="shared" si="77"/>
        <v>3.3</v>
      </c>
      <c r="BP44" s="992" t="str">
        <f t="shared" si="78"/>
        <v xml:space="preserve"> Q1 3</v>
      </c>
      <c r="BQ44" s="981" t="str">
        <f t="shared" si="79"/>
        <v>照度</v>
      </c>
      <c r="BR44" s="993">
        <f t="shared" si="80"/>
        <v>0.15</v>
      </c>
      <c r="BS44" s="993">
        <f t="shared" si="81"/>
        <v>0.15</v>
      </c>
      <c r="BT44" s="993">
        <f t="shared" si="82"/>
        <v>0</v>
      </c>
      <c r="BU44" s="993">
        <f t="shared" si="83"/>
        <v>0</v>
      </c>
      <c r="BV44" s="1027">
        <f t="shared" si="84"/>
        <v>0.2</v>
      </c>
      <c r="BW44" s="993">
        <f t="shared" si="85"/>
        <v>0.15</v>
      </c>
      <c r="BX44" s="993">
        <f t="shared" si="86"/>
        <v>0.15</v>
      </c>
      <c r="BY44" s="993">
        <f t="shared" si="87"/>
        <v>0.15</v>
      </c>
      <c r="BZ44" s="993">
        <f t="shared" si="88"/>
        <v>0.15</v>
      </c>
      <c r="CA44" s="993">
        <f t="shared" si="89"/>
        <v>0.15</v>
      </c>
      <c r="CB44" s="994">
        <f t="shared" si="90"/>
        <v>0.15</v>
      </c>
      <c r="CC44" s="993">
        <f t="shared" si="91"/>
        <v>0.15</v>
      </c>
      <c r="CD44" s="993">
        <f t="shared" si="92"/>
        <v>0.15</v>
      </c>
      <c r="CF44" s="551">
        <v>3.3</v>
      </c>
      <c r="CG44" s="555" t="s">
        <v>709</v>
      </c>
      <c r="CH44" s="552" t="s">
        <v>284</v>
      </c>
      <c r="CI44" s="553">
        <v>0.15</v>
      </c>
      <c r="CJ44" s="553">
        <v>0.15</v>
      </c>
      <c r="CK44" s="553"/>
      <c r="CL44" s="553"/>
      <c r="CM44" s="569"/>
      <c r="CN44" s="553">
        <v>0.15</v>
      </c>
      <c r="CO44" s="558">
        <v>0.15</v>
      </c>
      <c r="CP44" s="553">
        <v>0.15</v>
      </c>
      <c r="CQ44" s="553">
        <v>0.15</v>
      </c>
      <c r="CR44" s="553">
        <v>0.15</v>
      </c>
      <c r="CS44" s="559">
        <v>0.15</v>
      </c>
      <c r="CT44" s="558">
        <v>0.15</v>
      </c>
      <c r="CU44" s="558">
        <v>0.15</v>
      </c>
      <c r="CW44" s="551">
        <v>3.3</v>
      </c>
      <c r="CX44" s="555" t="s">
        <v>709</v>
      </c>
      <c r="CY44" s="552" t="s">
        <v>284</v>
      </c>
      <c r="CZ44" s="558">
        <v>0.15</v>
      </c>
      <c r="DA44" s="558">
        <v>0.15</v>
      </c>
      <c r="DB44" s="558"/>
      <c r="DC44" s="558"/>
      <c r="DD44" s="560"/>
      <c r="DE44" s="558">
        <v>0.15</v>
      </c>
      <c r="DF44" s="558">
        <v>0.15</v>
      </c>
      <c r="DG44" s="558">
        <v>0.15</v>
      </c>
      <c r="DH44" s="558">
        <v>0.15</v>
      </c>
      <c r="DI44" s="558">
        <v>0.15</v>
      </c>
      <c r="DJ44" s="559">
        <v>0.15</v>
      </c>
      <c r="DK44" s="558">
        <v>0.15</v>
      </c>
      <c r="DL44" s="558">
        <v>0.15</v>
      </c>
      <c r="DN44" s="551">
        <v>3.3</v>
      </c>
      <c r="DO44" s="555" t="s">
        <v>709</v>
      </c>
      <c r="DP44" s="552" t="s">
        <v>284</v>
      </c>
      <c r="DQ44" s="558">
        <v>0.15</v>
      </c>
      <c r="DR44" s="558">
        <v>0.15</v>
      </c>
      <c r="DS44" s="558"/>
      <c r="DT44" s="558"/>
      <c r="DU44" s="666">
        <v>0.2</v>
      </c>
      <c r="DV44" s="558">
        <v>0.15</v>
      </c>
      <c r="DW44" s="558">
        <v>0.15</v>
      </c>
      <c r="DX44" s="558">
        <v>0.15</v>
      </c>
      <c r="DY44" s="558">
        <v>0.15</v>
      </c>
      <c r="DZ44" s="558">
        <v>0.15</v>
      </c>
      <c r="EA44" s="559">
        <v>0.15</v>
      </c>
      <c r="EB44" s="558">
        <v>0.15</v>
      </c>
      <c r="EC44" s="558">
        <v>0.15</v>
      </c>
      <c r="ED44" s="651"/>
      <c r="EF44" s="551">
        <v>3.3</v>
      </c>
      <c r="EG44" s="555" t="s">
        <v>709</v>
      </c>
      <c r="EH44" s="552" t="s">
        <v>284</v>
      </c>
      <c r="EI44" s="691">
        <f t="shared" si="33"/>
        <v>0.15</v>
      </c>
      <c r="EJ44" s="691">
        <f t="shared" si="34"/>
        <v>0.15</v>
      </c>
      <c r="EK44" s="691">
        <f t="shared" si="35"/>
        <v>0</v>
      </c>
      <c r="EL44" s="691">
        <f t="shared" si="36"/>
        <v>0</v>
      </c>
      <c r="EM44" s="691">
        <f t="shared" ref="EM44:EO50" si="97">DU44</f>
        <v>0.2</v>
      </c>
      <c r="EN44" s="691">
        <f t="shared" si="97"/>
        <v>0.15</v>
      </c>
      <c r="EO44" s="691">
        <f t="shared" si="97"/>
        <v>0.15</v>
      </c>
      <c r="EP44" s="691">
        <f t="shared" si="37"/>
        <v>0.15</v>
      </c>
      <c r="EQ44" s="691">
        <f t="shared" si="38"/>
        <v>0.15</v>
      </c>
      <c r="ER44" s="691">
        <f t="shared" ref="ER44:EU50" si="98">DZ44</f>
        <v>0.15</v>
      </c>
      <c r="ES44" s="693">
        <f t="shared" si="98"/>
        <v>0.15</v>
      </c>
      <c r="ET44" s="691">
        <f t="shared" si="98"/>
        <v>0.15</v>
      </c>
      <c r="EU44" s="691">
        <f t="shared" si="98"/>
        <v>0.15</v>
      </c>
      <c r="EW44" s="551">
        <v>3.3</v>
      </c>
      <c r="EX44" s="555" t="s">
        <v>709</v>
      </c>
      <c r="EY44" s="552" t="s">
        <v>284</v>
      </c>
      <c r="EZ44" s="680">
        <f t="shared" ref="EZ44:EZ50" si="99">DQ44</f>
        <v>0.15</v>
      </c>
      <c r="FA44" s="680"/>
      <c r="FB44" s="680"/>
      <c r="FC44" s="680"/>
      <c r="FD44" s="680"/>
      <c r="FE44" s="680"/>
      <c r="FF44" s="680"/>
      <c r="FG44" s="680"/>
      <c r="FH44" s="680"/>
      <c r="FI44" s="680"/>
      <c r="FJ44" s="752"/>
      <c r="FK44" s="680"/>
      <c r="FL44" s="680"/>
    </row>
    <row r="45" spans="1:168" ht="13.5" hidden="1" customHeight="1">
      <c r="A45" s="91"/>
      <c r="B45" s="951" t="str">
        <f t="shared" si="96"/>
        <v>3.3.1</v>
      </c>
      <c r="C45" s="1050" t="str">
        <f t="shared" si="8"/>
        <v>照度</v>
      </c>
      <c r="D45" s="1051" t="e">
        <f>IF(I$44&gt;0,G45/I$44,0)</f>
        <v>#REF!</v>
      </c>
      <c r="E45" s="1052" t="e">
        <f>IF(J$44&gt;0,H45/J$44,0)</f>
        <v>#REF!</v>
      </c>
      <c r="F45" s="91"/>
      <c r="G45" s="1052" t="e">
        <f t="shared" si="93"/>
        <v>#REF!</v>
      </c>
      <c r="H45" s="1052" t="e">
        <f t="shared" si="94"/>
        <v>#REF!</v>
      </c>
      <c r="I45" s="1052"/>
      <c r="J45" s="1052"/>
      <c r="K45" s="1052" t="e">
        <f>IF(#REF!=0,0,1)</f>
        <v>#REF!</v>
      </c>
      <c r="L45" s="1052" t="e">
        <f>IF(#REF!=0,0,1)</f>
        <v>#REF!</v>
      </c>
      <c r="M45" s="1052">
        <f t="shared" si="75"/>
        <v>0</v>
      </c>
      <c r="N45" s="1052">
        <f t="shared" si="95"/>
        <v>0</v>
      </c>
      <c r="O45" s="91"/>
      <c r="P45" s="1061"/>
      <c r="Q45" s="1062"/>
      <c r="R45" s="1002">
        <v>1</v>
      </c>
      <c r="S45" s="1003" t="s">
        <v>285</v>
      </c>
      <c r="T45" s="1004"/>
      <c r="U45" s="892"/>
      <c r="V45" s="804">
        <f t="shared" si="56"/>
        <v>0</v>
      </c>
      <c r="W45" s="805">
        <f t="shared" si="52"/>
        <v>0</v>
      </c>
      <c r="X45" s="91"/>
      <c r="Y45" s="929">
        <f t="shared" si="39"/>
        <v>0</v>
      </c>
      <c r="Z45" s="929">
        <f t="shared" si="40"/>
        <v>0</v>
      </c>
      <c r="AA45" s="929">
        <f t="shared" si="41"/>
        <v>0</v>
      </c>
      <c r="AB45" s="929">
        <f t="shared" si="42"/>
        <v>0</v>
      </c>
      <c r="AC45" s="929">
        <f t="shared" si="43"/>
        <v>0</v>
      </c>
      <c r="AD45" s="929">
        <f t="shared" si="44"/>
        <v>0</v>
      </c>
      <c r="AE45" s="929">
        <f t="shared" si="45"/>
        <v>0</v>
      </c>
      <c r="AF45" s="929">
        <f t="shared" si="46"/>
        <v>0</v>
      </c>
      <c r="AG45" s="929">
        <f t="shared" si="47"/>
        <v>0</v>
      </c>
      <c r="AH45" s="929">
        <f t="shared" si="48"/>
        <v>0</v>
      </c>
      <c r="AI45" s="929">
        <f t="shared" si="49"/>
        <v>0</v>
      </c>
      <c r="AJ45" s="929">
        <f t="shared" si="50"/>
        <v>0</v>
      </c>
      <c r="AK45" s="929">
        <f t="shared" si="51"/>
        <v>0</v>
      </c>
      <c r="AL45" s="91"/>
      <c r="AM45" s="785"/>
      <c r="AN45" s="785"/>
      <c r="AO45" s="785"/>
      <c r="AP45" s="785"/>
      <c r="AQ45" s="785"/>
      <c r="AR45" s="785"/>
      <c r="AS45" s="785"/>
      <c r="AT45" s="785"/>
      <c r="AU45" s="785"/>
      <c r="AV45" s="785"/>
      <c r="AW45" s="785"/>
      <c r="AX45" s="785"/>
      <c r="AY45" s="785"/>
      <c r="AZ45" s="91"/>
      <c r="BA45" s="1053"/>
      <c r="BB45" s="1053" t="e">
        <f t="shared" si="76"/>
        <v>#REF!</v>
      </c>
      <c r="BC45" s="1053"/>
      <c r="BD45" s="1054" t="e">
        <f>BR45*#REF!</f>
        <v>#REF!</v>
      </c>
      <c r="BE45" s="1054" t="e">
        <f>BS45*#REF!</f>
        <v>#REF!</v>
      </c>
      <c r="BF45" s="1054" t="e">
        <f>BT45*#REF!</f>
        <v>#REF!</v>
      </c>
      <c r="BG45" s="1054" t="e">
        <f>BU45*#REF!</f>
        <v>#REF!</v>
      </c>
      <c r="BH45" s="1055" t="e">
        <f>BV45*#REF!</f>
        <v>#REF!</v>
      </c>
      <c r="BI45" s="1054" t="e">
        <f>BW45*#REF!</f>
        <v>#REF!</v>
      </c>
      <c r="BJ45" s="1054" t="e">
        <f>BX45*#REF!</f>
        <v>#REF!</v>
      </c>
      <c r="BK45" s="1054" t="e">
        <f>BY45*#REF!</f>
        <v>#REF!</v>
      </c>
      <c r="BL45" s="1054" t="e">
        <f>BZ45*#REF!</f>
        <v>#REF!</v>
      </c>
      <c r="BM45" s="1054" t="e">
        <f>CA45*#REF!</f>
        <v>#REF!</v>
      </c>
      <c r="BN45" s="91"/>
      <c r="BO45" s="1056" t="str">
        <f t="shared" si="77"/>
        <v>3.3.1</v>
      </c>
      <c r="BP45" s="1056" t="str">
        <f t="shared" si="78"/>
        <v xml:space="preserve"> Q1 3.3</v>
      </c>
      <c r="BQ45" s="1050" t="str">
        <f t="shared" si="79"/>
        <v>照度</v>
      </c>
      <c r="BR45" s="1057">
        <f t="shared" si="80"/>
        <v>0</v>
      </c>
      <c r="BS45" s="1057">
        <f t="shared" si="81"/>
        <v>0</v>
      </c>
      <c r="BT45" s="1057">
        <f t="shared" si="82"/>
        <v>0</v>
      </c>
      <c r="BU45" s="1057">
        <f t="shared" si="83"/>
        <v>0</v>
      </c>
      <c r="BV45" s="1058">
        <f t="shared" si="84"/>
        <v>0</v>
      </c>
      <c r="BW45" s="1057">
        <f t="shared" si="85"/>
        <v>0</v>
      </c>
      <c r="BX45" s="1057">
        <f t="shared" si="86"/>
        <v>0</v>
      </c>
      <c r="BY45" s="1057">
        <f t="shared" si="87"/>
        <v>0</v>
      </c>
      <c r="BZ45" s="1057">
        <f t="shared" si="88"/>
        <v>0</v>
      </c>
      <c r="CA45" s="1057">
        <f t="shared" si="89"/>
        <v>0</v>
      </c>
      <c r="CB45" s="1059">
        <f t="shared" si="90"/>
        <v>0</v>
      </c>
      <c r="CC45" s="1057">
        <f t="shared" si="91"/>
        <v>0</v>
      </c>
      <c r="CD45" s="1057">
        <f t="shared" si="92"/>
        <v>0</v>
      </c>
      <c r="CF45" s="573" t="s">
        <v>596</v>
      </c>
      <c r="CG45" s="575" t="s">
        <v>718</v>
      </c>
      <c r="CH45" s="576" t="s">
        <v>597</v>
      </c>
      <c r="CI45" s="553"/>
      <c r="CJ45" s="553"/>
      <c r="CK45" s="553"/>
      <c r="CL45" s="553"/>
      <c r="CM45" s="569"/>
      <c r="CN45" s="553"/>
      <c r="CO45" s="577"/>
      <c r="CP45" s="553"/>
      <c r="CQ45" s="553"/>
      <c r="CR45" s="553"/>
      <c r="CS45" s="579"/>
      <c r="CT45" s="577"/>
      <c r="CU45" s="577"/>
      <c r="CW45" s="573" t="s">
        <v>596</v>
      </c>
      <c r="CX45" s="575" t="s">
        <v>718</v>
      </c>
      <c r="CY45" s="576" t="s">
        <v>597</v>
      </c>
      <c r="CZ45" s="577"/>
      <c r="DA45" s="577"/>
      <c r="DB45" s="577"/>
      <c r="DC45" s="577"/>
      <c r="DD45" s="578"/>
      <c r="DE45" s="577"/>
      <c r="DF45" s="577"/>
      <c r="DG45" s="577"/>
      <c r="DH45" s="577"/>
      <c r="DI45" s="577"/>
      <c r="DJ45" s="579"/>
      <c r="DK45" s="577"/>
      <c r="DL45" s="577"/>
      <c r="DN45" s="573" t="s">
        <v>596</v>
      </c>
      <c r="DO45" s="575" t="s">
        <v>718</v>
      </c>
      <c r="DP45" s="576" t="s">
        <v>597</v>
      </c>
      <c r="DQ45" s="580"/>
      <c r="DR45" s="580"/>
      <c r="DS45" s="580"/>
      <c r="DT45" s="580"/>
      <c r="DU45" s="668">
        <v>0</v>
      </c>
      <c r="DV45" s="580"/>
      <c r="DW45" s="580"/>
      <c r="DX45" s="580"/>
      <c r="DY45" s="580"/>
      <c r="DZ45" s="580"/>
      <c r="EA45" s="582"/>
      <c r="EB45" s="580"/>
      <c r="EC45" s="580"/>
      <c r="ED45" s="652"/>
      <c r="EF45" s="573" t="s">
        <v>390</v>
      </c>
      <c r="EG45" s="575" t="s">
        <v>718</v>
      </c>
      <c r="EH45" s="576" t="s">
        <v>597</v>
      </c>
      <c r="EI45" s="698">
        <f t="shared" si="33"/>
        <v>0</v>
      </c>
      <c r="EJ45" s="698">
        <f t="shared" si="34"/>
        <v>0</v>
      </c>
      <c r="EK45" s="698">
        <f t="shared" si="35"/>
        <v>0</v>
      </c>
      <c r="EL45" s="698">
        <f t="shared" si="36"/>
        <v>0</v>
      </c>
      <c r="EM45" s="698">
        <f t="shared" si="97"/>
        <v>0</v>
      </c>
      <c r="EN45" s="698">
        <f t="shared" si="97"/>
        <v>0</v>
      </c>
      <c r="EO45" s="698">
        <f t="shared" si="97"/>
        <v>0</v>
      </c>
      <c r="EP45" s="698">
        <f t="shared" si="37"/>
        <v>0</v>
      </c>
      <c r="EQ45" s="698">
        <f t="shared" si="38"/>
        <v>0</v>
      </c>
      <c r="ER45" s="698">
        <f t="shared" si="98"/>
        <v>0</v>
      </c>
      <c r="ES45" s="700">
        <f t="shared" si="98"/>
        <v>0</v>
      </c>
      <c r="ET45" s="698">
        <f t="shared" si="98"/>
        <v>0</v>
      </c>
      <c r="EU45" s="698">
        <f t="shared" si="98"/>
        <v>0</v>
      </c>
      <c r="EW45" s="573" t="s">
        <v>390</v>
      </c>
      <c r="EX45" s="575" t="s">
        <v>718</v>
      </c>
      <c r="EY45" s="576" t="s">
        <v>597</v>
      </c>
      <c r="EZ45" s="756">
        <f t="shared" si="99"/>
        <v>0</v>
      </c>
      <c r="FA45" s="756"/>
      <c r="FB45" s="756"/>
      <c r="FC45" s="756"/>
      <c r="FD45" s="756"/>
      <c r="FE45" s="756"/>
      <c r="FF45" s="756"/>
      <c r="FG45" s="756"/>
      <c r="FH45" s="756"/>
      <c r="FI45" s="756"/>
      <c r="FJ45" s="758"/>
      <c r="FK45" s="756"/>
      <c r="FL45" s="756"/>
    </row>
    <row r="46" spans="1:168" ht="13.5" hidden="1" customHeight="1">
      <c r="A46" s="91"/>
      <c r="B46" s="951" t="str">
        <f t="shared" si="96"/>
        <v>3.3.2</v>
      </c>
      <c r="C46" s="1050" t="str">
        <f t="shared" si="8"/>
        <v>照度均斉度</v>
      </c>
      <c r="D46" s="1051" t="e">
        <f>IF(I$44&gt;0,G46/I$44,0)</f>
        <v>#REF!</v>
      </c>
      <c r="E46" s="1052" t="e">
        <f>IF(J$44&gt;0,H46/J$44,0)</f>
        <v>#REF!</v>
      </c>
      <c r="F46" s="91"/>
      <c r="G46" s="1052" t="e">
        <f t="shared" si="93"/>
        <v>#REF!</v>
      </c>
      <c r="H46" s="1052" t="e">
        <f t="shared" si="94"/>
        <v>#REF!</v>
      </c>
      <c r="I46" s="1052"/>
      <c r="J46" s="1052"/>
      <c r="K46" s="1052" t="e">
        <f>IF(#REF!=0,0,1)</f>
        <v>#REF!</v>
      </c>
      <c r="L46" s="1052" t="e">
        <f>IF(#REF!=0,0,1)</f>
        <v>#REF!</v>
      </c>
      <c r="M46" s="1052">
        <f t="shared" si="75"/>
        <v>0</v>
      </c>
      <c r="N46" s="1052">
        <f t="shared" si="95"/>
        <v>0</v>
      </c>
      <c r="O46" s="91"/>
      <c r="P46" s="1061"/>
      <c r="Q46" s="1001"/>
      <c r="R46" s="1002">
        <v>2</v>
      </c>
      <c r="S46" s="1003" t="s">
        <v>286</v>
      </c>
      <c r="T46" s="1004"/>
      <c r="U46" s="892"/>
      <c r="V46" s="804">
        <f t="shared" si="56"/>
        <v>0</v>
      </c>
      <c r="W46" s="805">
        <f t="shared" si="52"/>
        <v>0</v>
      </c>
      <c r="X46" s="91"/>
      <c r="Y46" s="929">
        <f t="shared" si="39"/>
        <v>0</v>
      </c>
      <c r="Z46" s="929">
        <f t="shared" si="40"/>
        <v>0</v>
      </c>
      <c r="AA46" s="929">
        <f t="shared" si="41"/>
        <v>0</v>
      </c>
      <c r="AB46" s="929">
        <f t="shared" si="42"/>
        <v>0</v>
      </c>
      <c r="AC46" s="929">
        <f t="shared" si="43"/>
        <v>0</v>
      </c>
      <c r="AD46" s="929">
        <f t="shared" si="44"/>
        <v>0</v>
      </c>
      <c r="AE46" s="929">
        <f t="shared" si="45"/>
        <v>0</v>
      </c>
      <c r="AF46" s="929">
        <f t="shared" si="46"/>
        <v>0</v>
      </c>
      <c r="AG46" s="929">
        <f t="shared" si="47"/>
        <v>0</v>
      </c>
      <c r="AH46" s="929">
        <f t="shared" si="48"/>
        <v>0</v>
      </c>
      <c r="AI46" s="929">
        <f t="shared" si="49"/>
        <v>0</v>
      </c>
      <c r="AJ46" s="929">
        <f t="shared" si="50"/>
        <v>0</v>
      </c>
      <c r="AK46" s="929">
        <f t="shared" si="51"/>
        <v>0</v>
      </c>
      <c r="AL46" s="91"/>
      <c r="AM46" s="785"/>
      <c r="AN46" s="785"/>
      <c r="AO46" s="785"/>
      <c r="AP46" s="785"/>
      <c r="AQ46" s="785"/>
      <c r="AR46" s="785"/>
      <c r="AS46" s="785"/>
      <c r="AT46" s="785"/>
      <c r="AU46" s="785"/>
      <c r="AV46" s="785"/>
      <c r="AW46" s="785"/>
      <c r="AX46" s="785"/>
      <c r="AY46" s="785"/>
      <c r="AZ46" s="91"/>
      <c r="BA46" s="1053"/>
      <c r="BB46" s="1053" t="e">
        <f t="shared" si="76"/>
        <v>#REF!</v>
      </c>
      <c r="BC46" s="1053"/>
      <c r="BD46" s="1054" t="e">
        <f>BR46*#REF!</f>
        <v>#REF!</v>
      </c>
      <c r="BE46" s="1054" t="e">
        <f>BS46*#REF!</f>
        <v>#REF!</v>
      </c>
      <c r="BF46" s="1054" t="e">
        <f>BT46*#REF!</f>
        <v>#REF!</v>
      </c>
      <c r="BG46" s="1054" t="e">
        <f>BU46*#REF!</f>
        <v>#REF!</v>
      </c>
      <c r="BH46" s="1055" t="e">
        <f>BV46*#REF!</f>
        <v>#REF!</v>
      </c>
      <c r="BI46" s="1054" t="e">
        <f>BW46*#REF!</f>
        <v>#REF!</v>
      </c>
      <c r="BJ46" s="1054" t="e">
        <f>BX46*#REF!</f>
        <v>#REF!</v>
      </c>
      <c r="BK46" s="1054" t="e">
        <f>BY46*#REF!</f>
        <v>#REF!</v>
      </c>
      <c r="BL46" s="1054" t="e">
        <f>BZ46*#REF!</f>
        <v>#REF!</v>
      </c>
      <c r="BM46" s="1054" t="e">
        <f>CA46*#REF!</f>
        <v>#REF!</v>
      </c>
      <c r="BN46" s="91"/>
      <c r="BO46" s="1056" t="str">
        <f t="shared" si="77"/>
        <v>3.3.2</v>
      </c>
      <c r="BP46" s="1056" t="str">
        <f t="shared" si="78"/>
        <v xml:space="preserve"> Q1 3.3</v>
      </c>
      <c r="BQ46" s="1050" t="str">
        <f t="shared" si="79"/>
        <v>照度均斉度</v>
      </c>
      <c r="BR46" s="1057">
        <f t="shared" si="80"/>
        <v>0</v>
      </c>
      <c r="BS46" s="1057">
        <f t="shared" si="81"/>
        <v>0</v>
      </c>
      <c r="BT46" s="1057">
        <f t="shared" si="82"/>
        <v>0</v>
      </c>
      <c r="BU46" s="1057">
        <f t="shared" si="83"/>
        <v>0</v>
      </c>
      <c r="BV46" s="1058">
        <f t="shared" si="84"/>
        <v>0</v>
      </c>
      <c r="BW46" s="1057">
        <f t="shared" si="85"/>
        <v>0</v>
      </c>
      <c r="BX46" s="1057">
        <f t="shared" si="86"/>
        <v>0</v>
      </c>
      <c r="BY46" s="1057">
        <f t="shared" si="87"/>
        <v>0</v>
      </c>
      <c r="BZ46" s="1057">
        <f t="shared" si="88"/>
        <v>0</v>
      </c>
      <c r="CA46" s="1057">
        <f t="shared" si="89"/>
        <v>0</v>
      </c>
      <c r="CB46" s="1059">
        <f t="shared" si="90"/>
        <v>0</v>
      </c>
      <c r="CC46" s="1057">
        <f t="shared" si="91"/>
        <v>0</v>
      </c>
      <c r="CD46" s="1057">
        <f t="shared" si="92"/>
        <v>0</v>
      </c>
      <c r="CF46" s="573" t="s">
        <v>598</v>
      </c>
      <c r="CG46" s="575" t="s">
        <v>718</v>
      </c>
      <c r="CH46" s="576" t="s">
        <v>762</v>
      </c>
      <c r="CI46" s="563"/>
      <c r="CJ46" s="563"/>
      <c r="CK46" s="563"/>
      <c r="CL46" s="563"/>
      <c r="CM46" s="570"/>
      <c r="CN46" s="563"/>
      <c r="CO46" s="577"/>
      <c r="CP46" s="563"/>
      <c r="CQ46" s="563"/>
      <c r="CR46" s="563"/>
      <c r="CS46" s="579"/>
      <c r="CT46" s="577"/>
      <c r="CU46" s="577"/>
      <c r="CW46" s="573" t="s">
        <v>598</v>
      </c>
      <c r="CX46" s="575" t="s">
        <v>718</v>
      </c>
      <c r="CY46" s="576" t="s">
        <v>762</v>
      </c>
      <c r="CZ46" s="577"/>
      <c r="DA46" s="577"/>
      <c r="DB46" s="577"/>
      <c r="DC46" s="577"/>
      <c r="DD46" s="578"/>
      <c r="DE46" s="577"/>
      <c r="DF46" s="577"/>
      <c r="DG46" s="577"/>
      <c r="DH46" s="577"/>
      <c r="DI46" s="577"/>
      <c r="DJ46" s="579"/>
      <c r="DK46" s="577"/>
      <c r="DL46" s="577"/>
      <c r="DN46" s="573" t="s">
        <v>598</v>
      </c>
      <c r="DO46" s="575" t="s">
        <v>718</v>
      </c>
      <c r="DP46" s="576" t="s">
        <v>762</v>
      </c>
      <c r="DQ46" s="580"/>
      <c r="DR46" s="580"/>
      <c r="DS46" s="580"/>
      <c r="DT46" s="580"/>
      <c r="DU46" s="668">
        <v>0</v>
      </c>
      <c r="DV46" s="580"/>
      <c r="DW46" s="580"/>
      <c r="DX46" s="580"/>
      <c r="DY46" s="580"/>
      <c r="DZ46" s="580"/>
      <c r="EA46" s="582"/>
      <c r="EB46" s="580"/>
      <c r="EC46" s="580"/>
      <c r="ED46" s="652"/>
      <c r="EF46" s="573" t="s">
        <v>391</v>
      </c>
      <c r="EG46" s="575" t="s">
        <v>718</v>
      </c>
      <c r="EH46" s="576" t="s">
        <v>762</v>
      </c>
      <c r="EI46" s="698">
        <f t="shared" si="33"/>
        <v>0</v>
      </c>
      <c r="EJ46" s="698">
        <f t="shared" si="34"/>
        <v>0</v>
      </c>
      <c r="EK46" s="698">
        <f t="shared" si="35"/>
        <v>0</v>
      </c>
      <c r="EL46" s="698">
        <f t="shared" si="36"/>
        <v>0</v>
      </c>
      <c r="EM46" s="698">
        <f t="shared" si="97"/>
        <v>0</v>
      </c>
      <c r="EN46" s="698">
        <f t="shared" si="97"/>
        <v>0</v>
      </c>
      <c r="EO46" s="698">
        <f t="shared" si="97"/>
        <v>0</v>
      </c>
      <c r="EP46" s="698">
        <f t="shared" si="37"/>
        <v>0</v>
      </c>
      <c r="EQ46" s="698">
        <f t="shared" si="38"/>
        <v>0</v>
      </c>
      <c r="ER46" s="698">
        <f t="shared" si="98"/>
        <v>0</v>
      </c>
      <c r="ES46" s="700">
        <f t="shared" si="98"/>
        <v>0</v>
      </c>
      <c r="ET46" s="698">
        <f t="shared" si="98"/>
        <v>0</v>
      </c>
      <c r="EU46" s="698">
        <f t="shared" si="98"/>
        <v>0</v>
      </c>
      <c r="EW46" s="573" t="s">
        <v>391</v>
      </c>
      <c r="EX46" s="575" t="s">
        <v>718</v>
      </c>
      <c r="EY46" s="576" t="s">
        <v>762</v>
      </c>
      <c r="EZ46" s="756">
        <f t="shared" si="99"/>
        <v>0</v>
      </c>
      <c r="FA46" s="756"/>
      <c r="FB46" s="756"/>
      <c r="FC46" s="756"/>
      <c r="FD46" s="756"/>
      <c r="FE46" s="756"/>
      <c r="FF46" s="756"/>
      <c r="FG46" s="756"/>
      <c r="FH46" s="756"/>
      <c r="FI46" s="756"/>
      <c r="FJ46" s="758"/>
      <c r="FK46" s="756"/>
      <c r="FL46" s="756"/>
    </row>
    <row r="47" spans="1:168" ht="14.25" thickBot="1">
      <c r="A47" s="91"/>
      <c r="B47" s="951">
        <f t="shared" si="96"/>
        <v>3.4</v>
      </c>
      <c r="C47" s="981" t="str">
        <f t="shared" si="8"/>
        <v>照明制御</v>
      </c>
      <c r="D47" s="982" t="e">
        <f>IF(I$35=0,0,G47/I$35)</f>
        <v>#REF!</v>
      </c>
      <c r="E47" s="983" t="e">
        <f>IF(J$35=0,0,H47/J$35)</f>
        <v>#REF!</v>
      </c>
      <c r="F47" s="91"/>
      <c r="G47" s="983" t="e">
        <f t="shared" si="93"/>
        <v>#REF!</v>
      </c>
      <c r="H47" s="983" t="e">
        <f t="shared" si="94"/>
        <v>#REF!</v>
      </c>
      <c r="I47" s="983"/>
      <c r="J47" s="983"/>
      <c r="K47" s="983" t="e">
        <f>IF(#REF!=0,0,1)</f>
        <v>#REF!</v>
      </c>
      <c r="L47" s="983" t="e">
        <f>IF(#REF!=0,0,1)</f>
        <v>#REF!</v>
      </c>
      <c r="M47" s="983">
        <f t="shared" si="75"/>
        <v>0.25</v>
      </c>
      <c r="N47" s="983">
        <f t="shared" si="95"/>
        <v>0</v>
      </c>
      <c r="O47" s="91"/>
      <c r="P47" s="1063"/>
      <c r="Q47" s="1017">
        <v>3.4</v>
      </c>
      <c r="R47" s="1242" t="s">
        <v>287</v>
      </c>
      <c r="S47" s="1243"/>
      <c r="T47" s="1029"/>
      <c r="U47" s="892"/>
      <c r="V47" s="815">
        <f t="shared" si="56"/>
        <v>0</v>
      </c>
      <c r="W47" s="837">
        <f t="shared" si="52"/>
        <v>0</v>
      </c>
      <c r="X47" s="91"/>
      <c r="Y47" s="929">
        <f t="shared" si="39"/>
        <v>0</v>
      </c>
      <c r="Z47" s="929">
        <f t="shared" si="40"/>
        <v>0</v>
      </c>
      <c r="AA47" s="929">
        <f t="shared" si="41"/>
        <v>0</v>
      </c>
      <c r="AB47" s="929">
        <f t="shared" si="42"/>
        <v>0</v>
      </c>
      <c r="AC47" s="929">
        <f t="shared" si="43"/>
        <v>0</v>
      </c>
      <c r="AD47" s="929">
        <f t="shared" si="44"/>
        <v>0</v>
      </c>
      <c r="AE47" s="929">
        <f t="shared" si="45"/>
        <v>0</v>
      </c>
      <c r="AF47" s="929">
        <f t="shared" si="46"/>
        <v>0</v>
      </c>
      <c r="AG47" s="929">
        <f t="shared" si="47"/>
        <v>0</v>
      </c>
      <c r="AH47" s="929">
        <f t="shared" si="48"/>
        <v>0</v>
      </c>
      <c r="AI47" s="929">
        <f t="shared" si="49"/>
        <v>0</v>
      </c>
      <c r="AJ47" s="929">
        <f t="shared" si="50"/>
        <v>0</v>
      </c>
      <c r="AK47" s="929">
        <f t="shared" si="51"/>
        <v>0</v>
      </c>
      <c r="AL47" s="91"/>
      <c r="AM47" s="786"/>
      <c r="AN47" s="786"/>
      <c r="AO47" s="786"/>
      <c r="AP47" s="786"/>
      <c r="AQ47" s="786"/>
      <c r="AR47" s="786"/>
      <c r="AS47" s="786"/>
      <c r="AT47" s="786"/>
      <c r="AU47" s="786"/>
      <c r="AV47" s="786"/>
      <c r="AW47" s="786"/>
      <c r="AX47" s="786"/>
      <c r="AY47" s="786"/>
      <c r="AZ47" s="91"/>
      <c r="BA47" s="990"/>
      <c r="BB47" s="990" t="e">
        <f t="shared" si="76"/>
        <v>#REF!</v>
      </c>
      <c r="BC47" s="990"/>
      <c r="BD47" s="991" t="e">
        <f>BR47*#REF!</f>
        <v>#REF!</v>
      </c>
      <c r="BE47" s="991" t="e">
        <f>BS47*#REF!</f>
        <v>#REF!</v>
      </c>
      <c r="BF47" s="991" t="e">
        <f>BT47*#REF!</f>
        <v>#REF!</v>
      </c>
      <c r="BG47" s="991" t="e">
        <f>BU47*#REF!</f>
        <v>#REF!</v>
      </c>
      <c r="BH47" s="1026" t="e">
        <f>BV47*#REF!</f>
        <v>#REF!</v>
      </c>
      <c r="BI47" s="991" t="e">
        <f>BW47*#REF!</f>
        <v>#REF!</v>
      </c>
      <c r="BJ47" s="991" t="e">
        <f>BX47*#REF!</f>
        <v>#REF!</v>
      </c>
      <c r="BK47" s="991" t="e">
        <f>BY47*#REF!</f>
        <v>#REF!</v>
      </c>
      <c r="BL47" s="991" t="e">
        <f>BZ47*#REF!</f>
        <v>#REF!</v>
      </c>
      <c r="BM47" s="991" t="e">
        <f>CA47*#REF!</f>
        <v>#REF!</v>
      </c>
      <c r="BN47" s="91"/>
      <c r="BO47" s="992">
        <f t="shared" si="77"/>
        <v>3.4</v>
      </c>
      <c r="BP47" s="992" t="str">
        <f t="shared" si="78"/>
        <v xml:space="preserve"> Q1 3</v>
      </c>
      <c r="BQ47" s="981" t="str">
        <f t="shared" si="79"/>
        <v>照明制御</v>
      </c>
      <c r="BR47" s="993">
        <f t="shared" si="80"/>
        <v>0.25</v>
      </c>
      <c r="BS47" s="993">
        <f t="shared" si="81"/>
        <v>0.25</v>
      </c>
      <c r="BT47" s="993">
        <f t="shared" si="82"/>
        <v>0.5</v>
      </c>
      <c r="BU47" s="993">
        <f t="shared" si="83"/>
        <v>0</v>
      </c>
      <c r="BV47" s="1027">
        <f t="shared" si="84"/>
        <v>0.5</v>
      </c>
      <c r="BW47" s="993">
        <f t="shared" si="85"/>
        <v>0.25</v>
      </c>
      <c r="BX47" s="993">
        <f t="shared" si="86"/>
        <v>0.25</v>
      </c>
      <c r="BY47" s="993">
        <f t="shared" si="87"/>
        <v>0.25</v>
      </c>
      <c r="BZ47" s="993">
        <f t="shared" si="88"/>
        <v>0.25</v>
      </c>
      <c r="CA47" s="993">
        <f t="shared" si="89"/>
        <v>0.25</v>
      </c>
      <c r="CB47" s="994">
        <f t="shared" si="90"/>
        <v>0.25</v>
      </c>
      <c r="CC47" s="993">
        <f t="shared" si="91"/>
        <v>0.25</v>
      </c>
      <c r="CD47" s="993">
        <f t="shared" si="92"/>
        <v>0.25</v>
      </c>
      <c r="CF47" s="551">
        <v>3.4</v>
      </c>
      <c r="CG47" s="555" t="s">
        <v>709</v>
      </c>
      <c r="CH47" s="552" t="s">
        <v>287</v>
      </c>
      <c r="CI47" s="553">
        <v>0.25</v>
      </c>
      <c r="CJ47" s="553">
        <v>0.25</v>
      </c>
      <c r="CK47" s="553">
        <v>0.5</v>
      </c>
      <c r="CL47" s="553"/>
      <c r="CM47" s="569"/>
      <c r="CN47" s="553">
        <v>0.25</v>
      </c>
      <c r="CO47" s="558">
        <v>0.25</v>
      </c>
      <c r="CP47" s="553">
        <v>0.25</v>
      </c>
      <c r="CQ47" s="553">
        <v>0.25</v>
      </c>
      <c r="CR47" s="553">
        <v>0.25</v>
      </c>
      <c r="CS47" s="559">
        <v>0.25</v>
      </c>
      <c r="CT47" s="558">
        <v>0.25</v>
      </c>
      <c r="CU47" s="558">
        <v>0.25</v>
      </c>
      <c r="CW47" s="551">
        <v>3.4</v>
      </c>
      <c r="CX47" s="555" t="s">
        <v>709</v>
      </c>
      <c r="CY47" s="552" t="s">
        <v>287</v>
      </c>
      <c r="CZ47" s="558">
        <v>0.25</v>
      </c>
      <c r="DA47" s="558">
        <v>0.25</v>
      </c>
      <c r="DB47" s="558">
        <v>0.5</v>
      </c>
      <c r="DC47" s="558">
        <v>0</v>
      </c>
      <c r="DD47" s="560"/>
      <c r="DE47" s="558">
        <v>0.25</v>
      </c>
      <c r="DF47" s="558">
        <v>0.25</v>
      </c>
      <c r="DG47" s="558">
        <v>0.25</v>
      </c>
      <c r="DH47" s="558">
        <v>0.25</v>
      </c>
      <c r="DI47" s="558">
        <v>0.25</v>
      </c>
      <c r="DJ47" s="559">
        <v>0.25</v>
      </c>
      <c r="DK47" s="558">
        <v>0.25</v>
      </c>
      <c r="DL47" s="558">
        <v>0.25</v>
      </c>
      <c r="DN47" s="551">
        <v>3.4</v>
      </c>
      <c r="DO47" s="555" t="s">
        <v>709</v>
      </c>
      <c r="DP47" s="552" t="s">
        <v>287</v>
      </c>
      <c r="DQ47" s="558">
        <v>0.25</v>
      </c>
      <c r="DR47" s="558">
        <v>0.25</v>
      </c>
      <c r="DS47" s="558">
        <v>0.5</v>
      </c>
      <c r="DT47" s="558"/>
      <c r="DU47" s="666">
        <v>0.5</v>
      </c>
      <c r="DV47" s="558">
        <v>0.25</v>
      </c>
      <c r="DW47" s="558">
        <v>0.25</v>
      </c>
      <c r="DX47" s="558">
        <v>0.25</v>
      </c>
      <c r="DY47" s="558">
        <v>0.25</v>
      </c>
      <c r="DZ47" s="558">
        <v>0.25</v>
      </c>
      <c r="EA47" s="559">
        <v>0.25</v>
      </c>
      <c r="EB47" s="558">
        <v>0.25</v>
      </c>
      <c r="EC47" s="558">
        <v>0.25</v>
      </c>
      <c r="ED47" s="651"/>
      <c r="EF47" s="551">
        <v>3.4</v>
      </c>
      <c r="EG47" s="555" t="s">
        <v>709</v>
      </c>
      <c r="EH47" s="552" t="s">
        <v>287</v>
      </c>
      <c r="EI47" s="691">
        <f t="shared" si="33"/>
        <v>0.25</v>
      </c>
      <c r="EJ47" s="691">
        <f t="shared" si="34"/>
        <v>0.25</v>
      </c>
      <c r="EK47" s="691">
        <f t="shared" si="35"/>
        <v>0.5</v>
      </c>
      <c r="EL47" s="691">
        <f t="shared" si="36"/>
        <v>0</v>
      </c>
      <c r="EM47" s="691">
        <f t="shared" si="97"/>
        <v>0.5</v>
      </c>
      <c r="EN47" s="691">
        <f t="shared" si="97"/>
        <v>0.25</v>
      </c>
      <c r="EO47" s="691">
        <f t="shared" si="97"/>
        <v>0.25</v>
      </c>
      <c r="EP47" s="691">
        <f t="shared" si="37"/>
        <v>0.25</v>
      </c>
      <c r="EQ47" s="691">
        <f t="shared" si="38"/>
        <v>0.25</v>
      </c>
      <c r="ER47" s="691">
        <f t="shared" si="98"/>
        <v>0.25</v>
      </c>
      <c r="ES47" s="693">
        <f t="shared" si="98"/>
        <v>0.25</v>
      </c>
      <c r="ET47" s="691">
        <f t="shared" si="98"/>
        <v>0.25</v>
      </c>
      <c r="EU47" s="691">
        <f t="shared" si="98"/>
        <v>0.25</v>
      </c>
      <c r="EW47" s="551">
        <v>3.4</v>
      </c>
      <c r="EX47" s="555" t="s">
        <v>709</v>
      </c>
      <c r="EY47" s="552" t="s">
        <v>287</v>
      </c>
      <c r="EZ47" s="680">
        <f t="shared" si="99"/>
        <v>0.25</v>
      </c>
      <c r="FA47" s="680"/>
      <c r="FB47" s="680"/>
      <c r="FC47" s="680"/>
      <c r="FD47" s="680"/>
      <c r="FE47" s="680"/>
      <c r="FF47" s="680"/>
      <c r="FG47" s="680"/>
      <c r="FH47" s="680"/>
      <c r="FI47" s="680"/>
      <c r="FJ47" s="752"/>
      <c r="FK47" s="680"/>
      <c r="FL47" s="680"/>
    </row>
    <row r="48" spans="1:168">
      <c r="A48" s="91"/>
      <c r="B48" s="951">
        <f t="shared" si="96"/>
        <v>4</v>
      </c>
      <c r="C48" s="964" t="str">
        <f t="shared" si="8"/>
        <v>空気質環境</v>
      </c>
      <c r="D48" s="965" t="e">
        <f>IF(I$9=0,0,G48/I$9)</f>
        <v>#REF!</v>
      </c>
      <c r="E48" s="966" t="e">
        <f>IF(J$9=0,0,H48/J$9)</f>
        <v>#REF!</v>
      </c>
      <c r="F48" s="91"/>
      <c r="G48" s="966" t="e">
        <f t="shared" si="93"/>
        <v>#REF!</v>
      </c>
      <c r="H48" s="966" t="e">
        <f t="shared" si="94"/>
        <v>#REF!</v>
      </c>
      <c r="I48" s="966" t="e">
        <f>G49+G54+G59</f>
        <v>#REF!</v>
      </c>
      <c r="J48" s="966" t="e">
        <f>H49+H54+H59</f>
        <v>#REF!</v>
      </c>
      <c r="K48" s="966" t="e">
        <f>IF(L48&gt;0,1,IF(#REF!=0,0,1))</f>
        <v>#REF!</v>
      </c>
      <c r="L48" s="966" t="e">
        <f>IF(#REF!=0,0,1)</f>
        <v>#REF!</v>
      </c>
      <c r="M48" s="966">
        <f t="shared" si="75"/>
        <v>0.25</v>
      </c>
      <c r="N48" s="966">
        <f t="shared" si="95"/>
        <v>0</v>
      </c>
      <c r="O48" s="91"/>
      <c r="P48" s="1019">
        <v>4</v>
      </c>
      <c r="Q48" s="1020" t="s">
        <v>288</v>
      </c>
      <c r="R48" s="1021"/>
      <c r="S48" s="1022"/>
      <c r="T48" s="1022"/>
      <c r="U48" s="892"/>
      <c r="V48" s="818">
        <f t="shared" si="56"/>
        <v>0</v>
      </c>
      <c r="W48" s="799">
        <f t="shared" si="52"/>
        <v>0</v>
      </c>
      <c r="X48" s="91"/>
      <c r="Y48" s="929">
        <f t="shared" si="39"/>
        <v>0</v>
      </c>
      <c r="Z48" s="929">
        <f t="shared" si="40"/>
        <v>0</v>
      </c>
      <c r="AA48" s="929">
        <f t="shared" si="41"/>
        <v>0</v>
      </c>
      <c r="AB48" s="929">
        <f t="shared" si="42"/>
        <v>0</v>
      </c>
      <c r="AC48" s="929">
        <f t="shared" si="43"/>
        <v>0</v>
      </c>
      <c r="AD48" s="929">
        <f t="shared" si="44"/>
        <v>0</v>
      </c>
      <c r="AE48" s="929">
        <f t="shared" si="45"/>
        <v>0</v>
      </c>
      <c r="AF48" s="929">
        <f t="shared" si="46"/>
        <v>0</v>
      </c>
      <c r="AG48" s="929">
        <f t="shared" si="47"/>
        <v>0</v>
      </c>
      <c r="AH48" s="929">
        <f t="shared" si="48"/>
        <v>0</v>
      </c>
      <c r="AI48" s="929">
        <f t="shared" si="49"/>
        <v>0</v>
      </c>
      <c r="AJ48" s="929">
        <f t="shared" si="50"/>
        <v>0</v>
      </c>
      <c r="AK48" s="929">
        <f t="shared" si="51"/>
        <v>0</v>
      </c>
      <c r="AL48" s="91"/>
      <c r="AM48" s="973" t="s">
        <v>126</v>
      </c>
      <c r="AN48" s="973" t="s">
        <v>126</v>
      </c>
      <c r="AO48" s="973" t="s">
        <v>126</v>
      </c>
      <c r="AP48" s="973" t="s">
        <v>126</v>
      </c>
      <c r="AQ48" s="973" t="s">
        <v>126</v>
      </c>
      <c r="AR48" s="973" t="s">
        <v>126</v>
      </c>
      <c r="AS48" s="973" t="s">
        <v>126</v>
      </c>
      <c r="AT48" s="973" t="s">
        <v>126</v>
      </c>
      <c r="AU48" s="973" t="s">
        <v>126</v>
      </c>
      <c r="AV48" s="973" t="s">
        <v>126</v>
      </c>
      <c r="AW48" s="973" t="s">
        <v>126</v>
      </c>
      <c r="AX48" s="973" t="s">
        <v>126</v>
      </c>
      <c r="AY48" s="973" t="s">
        <v>126</v>
      </c>
      <c r="AZ48" s="91"/>
      <c r="BA48" s="974" t="e">
        <f>BB48/$BC$9</f>
        <v>#REF!</v>
      </c>
      <c r="BB48" s="974" t="e">
        <f t="shared" si="76"/>
        <v>#REF!</v>
      </c>
      <c r="BC48" s="974"/>
      <c r="BD48" s="975" t="e">
        <f>BR48*#REF!</f>
        <v>#REF!</v>
      </c>
      <c r="BE48" s="975" t="e">
        <f>BS48*#REF!</f>
        <v>#REF!</v>
      </c>
      <c r="BF48" s="975" t="e">
        <f>BT48*#REF!</f>
        <v>#REF!</v>
      </c>
      <c r="BG48" s="975" t="e">
        <f>BU48*#REF!</f>
        <v>#REF!</v>
      </c>
      <c r="BH48" s="1023" t="e">
        <f>BV48*#REF!</f>
        <v>#REF!</v>
      </c>
      <c r="BI48" s="975" t="e">
        <f>BW48*#REF!</f>
        <v>#REF!</v>
      </c>
      <c r="BJ48" s="975" t="e">
        <f>BX48*#REF!</f>
        <v>#REF!</v>
      </c>
      <c r="BK48" s="975" t="e">
        <f>BY48*#REF!</f>
        <v>#REF!</v>
      </c>
      <c r="BL48" s="975" t="e">
        <f>BZ48*#REF!</f>
        <v>#REF!</v>
      </c>
      <c r="BM48" s="975" t="e">
        <f>CA48*#REF!</f>
        <v>#REF!</v>
      </c>
      <c r="BN48" s="91"/>
      <c r="BO48" s="977">
        <f t="shared" si="77"/>
        <v>4</v>
      </c>
      <c r="BP48" s="977" t="str">
        <f t="shared" si="78"/>
        <v xml:space="preserve"> Q1</v>
      </c>
      <c r="BQ48" s="964" t="str">
        <f t="shared" si="79"/>
        <v>空気質環境</v>
      </c>
      <c r="BR48" s="978">
        <f t="shared" si="80"/>
        <v>0.25</v>
      </c>
      <c r="BS48" s="978">
        <f t="shared" si="81"/>
        <v>0.25</v>
      </c>
      <c r="BT48" s="978">
        <f t="shared" si="82"/>
        <v>0.25</v>
      </c>
      <c r="BU48" s="978">
        <f t="shared" si="83"/>
        <v>0.25</v>
      </c>
      <c r="BV48" s="1024">
        <f t="shared" si="84"/>
        <v>0.25</v>
      </c>
      <c r="BW48" s="978">
        <f t="shared" si="85"/>
        <v>0.25</v>
      </c>
      <c r="BX48" s="978">
        <f t="shared" si="86"/>
        <v>0.25</v>
      </c>
      <c r="BY48" s="978">
        <f t="shared" si="87"/>
        <v>0.25</v>
      </c>
      <c r="BZ48" s="978">
        <f t="shared" si="88"/>
        <v>0.25</v>
      </c>
      <c r="CA48" s="978">
        <f t="shared" si="89"/>
        <v>0.25</v>
      </c>
      <c r="CB48" s="980">
        <f t="shared" si="90"/>
        <v>0</v>
      </c>
      <c r="CC48" s="978">
        <f t="shared" si="91"/>
        <v>0</v>
      </c>
      <c r="CD48" s="978">
        <f t="shared" si="92"/>
        <v>0</v>
      </c>
      <c r="CF48" s="543">
        <v>4</v>
      </c>
      <c r="CG48" s="547" t="s">
        <v>251</v>
      </c>
      <c r="CH48" s="567" t="s">
        <v>22</v>
      </c>
      <c r="CI48" s="583">
        <v>0.25</v>
      </c>
      <c r="CJ48" s="583">
        <v>0.25</v>
      </c>
      <c r="CK48" s="583">
        <v>0.25</v>
      </c>
      <c r="CL48" s="583">
        <v>0.25</v>
      </c>
      <c r="CM48" s="568">
        <v>0.33</v>
      </c>
      <c r="CN48" s="583">
        <v>0.25</v>
      </c>
      <c r="CO48" s="548">
        <v>0.25</v>
      </c>
      <c r="CP48" s="583">
        <v>0.25</v>
      </c>
      <c r="CQ48" s="583">
        <v>0.25</v>
      </c>
      <c r="CR48" s="583">
        <v>0.25</v>
      </c>
      <c r="CS48" s="549"/>
      <c r="CT48" s="548"/>
      <c r="CU48" s="548"/>
      <c r="CW48" s="543">
        <v>4</v>
      </c>
      <c r="CX48" s="547" t="s">
        <v>251</v>
      </c>
      <c r="CY48" s="567" t="s">
        <v>22</v>
      </c>
      <c r="CZ48" s="548">
        <v>0.25</v>
      </c>
      <c r="DA48" s="548">
        <v>0.25</v>
      </c>
      <c r="DB48" s="548">
        <v>0.25</v>
      </c>
      <c r="DC48" s="548">
        <v>0.25</v>
      </c>
      <c r="DD48" s="568">
        <v>0.33</v>
      </c>
      <c r="DE48" s="548">
        <v>0.25</v>
      </c>
      <c r="DF48" s="548">
        <v>0.25</v>
      </c>
      <c r="DG48" s="548">
        <v>0.25</v>
      </c>
      <c r="DH48" s="548">
        <v>0.25</v>
      </c>
      <c r="DI48" s="548">
        <v>0.25</v>
      </c>
      <c r="DJ48" s="549"/>
      <c r="DK48" s="548"/>
      <c r="DL48" s="548"/>
      <c r="DN48" s="543">
        <v>4</v>
      </c>
      <c r="DO48" s="547" t="s">
        <v>251</v>
      </c>
      <c r="DP48" s="567" t="s">
        <v>22</v>
      </c>
      <c r="DQ48" s="583">
        <v>0.25</v>
      </c>
      <c r="DR48" s="583">
        <v>0.25</v>
      </c>
      <c r="DS48" s="583">
        <v>0.25</v>
      </c>
      <c r="DT48" s="583">
        <v>0.25</v>
      </c>
      <c r="DU48" s="663">
        <v>0.25</v>
      </c>
      <c r="DV48" s="583">
        <v>0.25</v>
      </c>
      <c r="DW48" s="583">
        <v>0.25</v>
      </c>
      <c r="DX48" s="583">
        <v>0.25</v>
      </c>
      <c r="DY48" s="583">
        <v>0.25</v>
      </c>
      <c r="DZ48" s="583">
        <v>0.25</v>
      </c>
      <c r="EA48" s="584"/>
      <c r="EB48" s="583"/>
      <c r="EC48" s="583"/>
      <c r="ED48" s="653"/>
      <c r="EF48" s="543">
        <v>4</v>
      </c>
      <c r="EG48" s="547" t="s">
        <v>251</v>
      </c>
      <c r="EH48" s="567" t="s">
        <v>22</v>
      </c>
      <c r="EI48" s="688">
        <f t="shared" si="33"/>
        <v>0.25</v>
      </c>
      <c r="EJ48" s="688">
        <f t="shared" si="34"/>
        <v>0.25</v>
      </c>
      <c r="EK48" s="688">
        <f t="shared" si="35"/>
        <v>0.25</v>
      </c>
      <c r="EL48" s="688">
        <f t="shared" si="36"/>
        <v>0.25</v>
      </c>
      <c r="EM48" s="688">
        <f t="shared" si="97"/>
        <v>0.25</v>
      </c>
      <c r="EN48" s="688">
        <f t="shared" si="97"/>
        <v>0.25</v>
      </c>
      <c r="EO48" s="688">
        <f t="shared" si="97"/>
        <v>0.25</v>
      </c>
      <c r="EP48" s="688">
        <f t="shared" si="37"/>
        <v>0.25</v>
      </c>
      <c r="EQ48" s="688">
        <f t="shared" si="38"/>
        <v>0.25</v>
      </c>
      <c r="ER48" s="688">
        <f t="shared" si="98"/>
        <v>0.25</v>
      </c>
      <c r="ES48" s="690">
        <f t="shared" si="98"/>
        <v>0</v>
      </c>
      <c r="ET48" s="688">
        <f t="shared" si="98"/>
        <v>0</v>
      </c>
      <c r="EU48" s="688">
        <f t="shared" si="98"/>
        <v>0</v>
      </c>
      <c r="EW48" s="543">
        <v>4</v>
      </c>
      <c r="EX48" s="547" t="s">
        <v>251</v>
      </c>
      <c r="EY48" s="567" t="s">
        <v>22</v>
      </c>
      <c r="EZ48" s="678">
        <f t="shared" si="99"/>
        <v>0.25</v>
      </c>
      <c r="FA48" s="678"/>
      <c r="FB48" s="678"/>
      <c r="FC48" s="678"/>
      <c r="FD48" s="678"/>
      <c r="FE48" s="678"/>
      <c r="FF48" s="678"/>
      <c r="FG48" s="678"/>
      <c r="FH48" s="678"/>
      <c r="FI48" s="678"/>
      <c r="FJ48" s="679"/>
      <c r="FK48" s="678"/>
      <c r="FL48" s="678"/>
    </row>
    <row r="49" spans="1:168" ht="14.25" thickBot="1">
      <c r="A49" s="91"/>
      <c r="B49" s="951">
        <f t="shared" si="96"/>
        <v>4.0999999999999996</v>
      </c>
      <c r="C49" s="981" t="str">
        <f t="shared" si="8"/>
        <v>発生源対策</v>
      </c>
      <c r="D49" s="982" t="e">
        <f>IF(I$48=0,0,G49/I$48)</f>
        <v>#REF!</v>
      </c>
      <c r="E49" s="983" t="e">
        <f>IF(J$48=0,0,H49/J$48)</f>
        <v>#REF!</v>
      </c>
      <c r="F49" s="91"/>
      <c r="G49" s="983" t="e">
        <f t="shared" si="93"/>
        <v>#REF!</v>
      </c>
      <c r="H49" s="983" t="e">
        <f t="shared" si="94"/>
        <v>#REF!</v>
      </c>
      <c r="I49" s="983" t="e">
        <f>SUM(G50:G53)</f>
        <v>#REF!</v>
      </c>
      <c r="J49" s="983" t="e">
        <f>SUM(H50:H53)</f>
        <v>#REF!</v>
      </c>
      <c r="K49" s="983" t="e">
        <f>IF(#REF!=0,0,1)</f>
        <v>#REF!</v>
      </c>
      <c r="L49" s="983" t="e">
        <f>IF(#REF!=0,0,1)</f>
        <v>#REF!</v>
      </c>
      <c r="M49" s="983">
        <f t="shared" si="75"/>
        <v>0.5</v>
      </c>
      <c r="N49" s="983">
        <f t="shared" si="95"/>
        <v>0</v>
      </c>
      <c r="O49" s="91"/>
      <c r="P49" s="985"/>
      <c r="Q49" s="986">
        <v>4.0999999999999996</v>
      </c>
      <c r="R49" s="1025" t="s">
        <v>289</v>
      </c>
      <c r="S49" s="1025"/>
      <c r="T49" s="1025"/>
      <c r="U49" s="892"/>
      <c r="V49" s="822">
        <f t="shared" si="56"/>
        <v>0</v>
      </c>
      <c r="W49" s="802">
        <f t="shared" si="52"/>
        <v>0</v>
      </c>
      <c r="X49" s="91"/>
      <c r="Y49" s="929">
        <f t="shared" si="39"/>
        <v>0</v>
      </c>
      <c r="Z49" s="929">
        <f t="shared" si="40"/>
        <v>0</v>
      </c>
      <c r="AA49" s="929">
        <f t="shared" si="41"/>
        <v>0</v>
      </c>
      <c r="AB49" s="929">
        <f t="shared" si="42"/>
        <v>0</v>
      </c>
      <c r="AC49" s="929">
        <f t="shared" si="43"/>
        <v>0</v>
      </c>
      <c r="AD49" s="929">
        <f t="shared" si="44"/>
        <v>0</v>
      </c>
      <c r="AE49" s="929">
        <f t="shared" si="45"/>
        <v>0</v>
      </c>
      <c r="AF49" s="929">
        <f t="shared" si="46"/>
        <v>0</v>
      </c>
      <c r="AG49" s="929">
        <f t="shared" si="47"/>
        <v>0</v>
      </c>
      <c r="AH49" s="929">
        <f t="shared" si="48"/>
        <v>0</v>
      </c>
      <c r="AI49" s="929">
        <f t="shared" si="49"/>
        <v>0</v>
      </c>
      <c r="AJ49" s="929">
        <f t="shared" si="50"/>
        <v>0</v>
      </c>
      <c r="AK49" s="929">
        <f t="shared" si="51"/>
        <v>0</v>
      </c>
      <c r="AL49" s="91"/>
      <c r="AM49" s="1064" t="s">
        <v>126</v>
      </c>
      <c r="AN49" s="1064" t="s">
        <v>126</v>
      </c>
      <c r="AO49" s="1064" t="s">
        <v>126</v>
      </c>
      <c r="AP49" s="1064" t="s">
        <v>126</v>
      </c>
      <c r="AQ49" s="1064" t="s">
        <v>126</v>
      </c>
      <c r="AR49" s="1064" t="s">
        <v>126</v>
      </c>
      <c r="AS49" s="1064" t="s">
        <v>126</v>
      </c>
      <c r="AT49" s="1064" t="s">
        <v>126</v>
      </c>
      <c r="AU49" s="1064" t="s">
        <v>126</v>
      </c>
      <c r="AV49" s="1064" t="s">
        <v>126</v>
      </c>
      <c r="AW49" s="1064" t="s">
        <v>126</v>
      </c>
      <c r="AX49" s="1064" t="s">
        <v>126</v>
      </c>
      <c r="AY49" s="1064" t="s">
        <v>126</v>
      </c>
      <c r="AZ49" s="91"/>
      <c r="BA49" s="990"/>
      <c r="BB49" s="990" t="e">
        <f t="shared" si="76"/>
        <v>#REF!</v>
      </c>
      <c r="BC49" s="990"/>
      <c r="BD49" s="991" t="e">
        <f>BR49*#REF!</f>
        <v>#REF!</v>
      </c>
      <c r="BE49" s="991" t="e">
        <f>BS49*#REF!</f>
        <v>#REF!</v>
      </c>
      <c r="BF49" s="991" t="e">
        <f>BT49*#REF!</f>
        <v>#REF!</v>
      </c>
      <c r="BG49" s="991" t="e">
        <f>BU49*#REF!</f>
        <v>#REF!</v>
      </c>
      <c r="BH49" s="1011" t="e">
        <f>BV49*#REF!</f>
        <v>#REF!</v>
      </c>
      <c r="BI49" s="991" t="e">
        <f>BW49*#REF!</f>
        <v>#REF!</v>
      </c>
      <c r="BJ49" s="991" t="e">
        <f>BX49*#REF!</f>
        <v>#REF!</v>
      </c>
      <c r="BK49" s="991" t="e">
        <f>BY49*#REF!</f>
        <v>#REF!</v>
      </c>
      <c r="BL49" s="991" t="e">
        <f>BZ49*#REF!</f>
        <v>#REF!</v>
      </c>
      <c r="BM49" s="991" t="e">
        <f>CA49*#REF!</f>
        <v>#REF!</v>
      </c>
      <c r="BN49" s="91"/>
      <c r="BO49" s="992">
        <f t="shared" si="77"/>
        <v>4.0999999999999996</v>
      </c>
      <c r="BP49" s="992" t="str">
        <f t="shared" si="78"/>
        <v xml:space="preserve"> Q1 4</v>
      </c>
      <c r="BQ49" s="981" t="str">
        <f t="shared" si="79"/>
        <v>発生源対策</v>
      </c>
      <c r="BR49" s="993">
        <f t="shared" si="80"/>
        <v>0.5</v>
      </c>
      <c r="BS49" s="993">
        <f t="shared" si="81"/>
        <v>0.5</v>
      </c>
      <c r="BT49" s="993">
        <f t="shared" si="82"/>
        <v>0.5</v>
      </c>
      <c r="BU49" s="993">
        <f t="shared" si="83"/>
        <v>0.5</v>
      </c>
      <c r="BV49" s="1012">
        <f t="shared" si="84"/>
        <v>0.5</v>
      </c>
      <c r="BW49" s="993">
        <f t="shared" si="85"/>
        <v>0.5</v>
      </c>
      <c r="BX49" s="993">
        <f t="shared" si="86"/>
        <v>0.5</v>
      </c>
      <c r="BY49" s="993">
        <f t="shared" si="87"/>
        <v>0.5</v>
      </c>
      <c r="BZ49" s="993">
        <f t="shared" si="88"/>
        <v>0.5</v>
      </c>
      <c r="CA49" s="993">
        <f t="shared" si="89"/>
        <v>0.6</v>
      </c>
      <c r="CB49" s="994">
        <f t="shared" si="90"/>
        <v>0.625</v>
      </c>
      <c r="CC49" s="993">
        <f t="shared" si="91"/>
        <v>0.625</v>
      </c>
      <c r="CD49" s="993">
        <f t="shared" si="92"/>
        <v>0.625</v>
      </c>
      <c r="CF49" s="551">
        <v>4.0999999999999996</v>
      </c>
      <c r="CG49" s="555" t="s">
        <v>719</v>
      </c>
      <c r="CH49" s="552" t="s">
        <v>289</v>
      </c>
      <c r="CI49" s="585">
        <v>0.5</v>
      </c>
      <c r="CJ49" s="585">
        <v>0.5</v>
      </c>
      <c r="CK49" s="585">
        <v>0.5</v>
      </c>
      <c r="CL49" s="585">
        <v>0.5</v>
      </c>
      <c r="CM49" s="586">
        <v>0.5</v>
      </c>
      <c r="CN49" s="585">
        <v>0.5</v>
      </c>
      <c r="CO49" s="558">
        <v>0.5</v>
      </c>
      <c r="CP49" s="585">
        <v>0.5</v>
      </c>
      <c r="CQ49" s="585">
        <v>0.5</v>
      </c>
      <c r="CR49" s="585">
        <v>0.6</v>
      </c>
      <c r="CS49" s="559">
        <v>0.625</v>
      </c>
      <c r="CT49" s="558">
        <v>0.625</v>
      </c>
      <c r="CU49" s="558">
        <v>0.625</v>
      </c>
      <c r="CW49" s="551">
        <v>4.0999999999999996</v>
      </c>
      <c r="CX49" s="555" t="s">
        <v>719</v>
      </c>
      <c r="CY49" s="552" t="s">
        <v>289</v>
      </c>
      <c r="CZ49" s="558">
        <v>0.5</v>
      </c>
      <c r="DA49" s="558">
        <v>0.5</v>
      </c>
      <c r="DB49" s="558">
        <v>0.5</v>
      </c>
      <c r="DC49" s="558">
        <v>0.5</v>
      </c>
      <c r="DD49" s="565">
        <v>0.5</v>
      </c>
      <c r="DE49" s="558">
        <v>0.5</v>
      </c>
      <c r="DF49" s="558">
        <v>0.5</v>
      </c>
      <c r="DG49" s="558">
        <v>0.5</v>
      </c>
      <c r="DH49" s="558">
        <v>0.5</v>
      </c>
      <c r="DI49" s="558">
        <v>0.6</v>
      </c>
      <c r="DJ49" s="559">
        <v>0.625</v>
      </c>
      <c r="DK49" s="558">
        <v>0.625</v>
      </c>
      <c r="DL49" s="558">
        <v>0.625</v>
      </c>
      <c r="DN49" s="551">
        <v>4.0999999999999996</v>
      </c>
      <c r="DO49" s="555" t="s">
        <v>719</v>
      </c>
      <c r="DP49" s="552" t="s">
        <v>289</v>
      </c>
      <c r="DQ49" s="585">
        <v>0.5</v>
      </c>
      <c r="DR49" s="585">
        <v>0.5</v>
      </c>
      <c r="DS49" s="585">
        <v>0.5</v>
      </c>
      <c r="DT49" s="585">
        <v>0.5</v>
      </c>
      <c r="DU49" s="669">
        <v>0.5</v>
      </c>
      <c r="DV49" s="585">
        <v>0.5</v>
      </c>
      <c r="DW49" s="585">
        <v>0.5</v>
      </c>
      <c r="DX49" s="585">
        <v>0.5</v>
      </c>
      <c r="DY49" s="585">
        <v>0.5</v>
      </c>
      <c r="DZ49" s="585">
        <v>0.6</v>
      </c>
      <c r="EA49" s="587">
        <v>0.625</v>
      </c>
      <c r="EB49" s="585">
        <v>0.625</v>
      </c>
      <c r="EC49" s="585">
        <v>0.625</v>
      </c>
      <c r="ED49" s="652"/>
      <c r="EF49" s="551">
        <v>4.0999999999999996</v>
      </c>
      <c r="EG49" s="555" t="s">
        <v>719</v>
      </c>
      <c r="EH49" s="552" t="s">
        <v>289</v>
      </c>
      <c r="EI49" s="691">
        <f t="shared" si="33"/>
        <v>0.5</v>
      </c>
      <c r="EJ49" s="691">
        <f t="shared" si="34"/>
        <v>0.5</v>
      </c>
      <c r="EK49" s="691">
        <f t="shared" si="35"/>
        <v>0.5</v>
      </c>
      <c r="EL49" s="691">
        <f t="shared" si="36"/>
        <v>0.5</v>
      </c>
      <c r="EM49" s="691">
        <f t="shared" si="97"/>
        <v>0.5</v>
      </c>
      <c r="EN49" s="691">
        <f t="shared" si="97"/>
        <v>0.5</v>
      </c>
      <c r="EO49" s="691">
        <f t="shared" si="97"/>
        <v>0.5</v>
      </c>
      <c r="EP49" s="691">
        <f t="shared" si="37"/>
        <v>0.5</v>
      </c>
      <c r="EQ49" s="691">
        <f t="shared" si="38"/>
        <v>0.5</v>
      </c>
      <c r="ER49" s="691">
        <f t="shared" si="98"/>
        <v>0.6</v>
      </c>
      <c r="ES49" s="693">
        <f t="shared" si="98"/>
        <v>0.625</v>
      </c>
      <c r="ET49" s="691">
        <f t="shared" si="98"/>
        <v>0.625</v>
      </c>
      <c r="EU49" s="691">
        <f t="shared" si="98"/>
        <v>0.625</v>
      </c>
      <c r="EW49" s="551">
        <v>4.0999999999999996</v>
      </c>
      <c r="EX49" s="555" t="s">
        <v>719</v>
      </c>
      <c r="EY49" s="552" t="s">
        <v>289</v>
      </c>
      <c r="EZ49" s="680">
        <f t="shared" si="99"/>
        <v>0.5</v>
      </c>
      <c r="FA49" s="680"/>
      <c r="FB49" s="680"/>
      <c r="FC49" s="680"/>
      <c r="FD49" s="680"/>
      <c r="FE49" s="680"/>
      <c r="FF49" s="680"/>
      <c r="FG49" s="680"/>
      <c r="FH49" s="680"/>
      <c r="FI49" s="680"/>
      <c r="FJ49" s="752"/>
      <c r="FK49" s="680"/>
      <c r="FL49" s="680"/>
    </row>
    <row r="50" spans="1:168" ht="14.25" thickBot="1">
      <c r="A50" s="91"/>
      <c r="B50" s="951" t="str">
        <f t="shared" si="96"/>
        <v>4.1.1</v>
      </c>
      <c r="C50" s="981" t="str">
        <f t="shared" si="8"/>
        <v>化学汚染物質</v>
      </c>
      <c r="D50" s="984" t="e">
        <f t="shared" ref="D50:E53" si="100">IF(I$49&gt;0,G50/I$49,0)</f>
        <v>#REF!</v>
      </c>
      <c r="E50" s="983" t="e">
        <f t="shared" si="100"/>
        <v>#REF!</v>
      </c>
      <c r="F50" s="91"/>
      <c r="G50" s="983" t="e">
        <f t="shared" si="93"/>
        <v>#REF!</v>
      </c>
      <c r="H50" s="983" t="e">
        <f t="shared" si="94"/>
        <v>#REF!</v>
      </c>
      <c r="I50" s="983"/>
      <c r="J50" s="983"/>
      <c r="K50" s="983" t="e">
        <f>IF(#REF!=0,0,1)</f>
        <v>#REF!</v>
      </c>
      <c r="L50" s="983" t="e">
        <f>IF(#REF!=0,0,1)</f>
        <v>#REF!</v>
      </c>
      <c r="M50" s="983">
        <f t="shared" si="75"/>
        <v>1</v>
      </c>
      <c r="N50" s="983">
        <f t="shared" si="95"/>
        <v>0</v>
      </c>
      <c r="O50" s="91"/>
      <c r="P50" s="985"/>
      <c r="Q50" s="1028"/>
      <c r="R50" s="1008">
        <v>1</v>
      </c>
      <c r="S50" s="988" t="s">
        <v>290</v>
      </c>
      <c r="T50" s="1029"/>
      <c r="U50" s="892"/>
      <c r="V50" s="817">
        <f t="shared" si="56"/>
        <v>0</v>
      </c>
      <c r="W50" s="838">
        <f t="shared" si="52"/>
        <v>0</v>
      </c>
      <c r="X50" s="91"/>
      <c r="Y50" s="929">
        <f t="shared" si="39"/>
        <v>0</v>
      </c>
      <c r="Z50" s="929">
        <f t="shared" si="40"/>
        <v>0</v>
      </c>
      <c r="AA50" s="929">
        <f t="shared" si="41"/>
        <v>0</v>
      </c>
      <c r="AB50" s="929">
        <f t="shared" si="42"/>
        <v>0</v>
      </c>
      <c r="AC50" s="929">
        <f t="shared" si="43"/>
        <v>0</v>
      </c>
      <c r="AD50" s="929">
        <f t="shared" si="44"/>
        <v>0</v>
      </c>
      <c r="AE50" s="929">
        <f t="shared" si="45"/>
        <v>0</v>
      </c>
      <c r="AF50" s="929">
        <f t="shared" si="46"/>
        <v>0</v>
      </c>
      <c r="AG50" s="929">
        <f t="shared" si="47"/>
        <v>0</v>
      </c>
      <c r="AH50" s="929">
        <f t="shared" si="48"/>
        <v>0</v>
      </c>
      <c r="AI50" s="929">
        <f t="shared" si="49"/>
        <v>0</v>
      </c>
      <c r="AJ50" s="929">
        <f t="shared" si="50"/>
        <v>0</v>
      </c>
      <c r="AK50" s="929">
        <f t="shared" si="51"/>
        <v>0</v>
      </c>
      <c r="AL50" s="91"/>
      <c r="AM50" s="784"/>
      <c r="AN50" s="784"/>
      <c r="AO50" s="784"/>
      <c r="AP50" s="784"/>
      <c r="AQ50" s="784"/>
      <c r="AR50" s="784"/>
      <c r="AS50" s="784"/>
      <c r="AT50" s="784"/>
      <c r="AU50" s="784"/>
      <c r="AV50" s="784"/>
      <c r="AW50" s="784"/>
      <c r="AX50" s="784"/>
      <c r="AY50" s="784"/>
      <c r="AZ50" s="91"/>
      <c r="BA50" s="990"/>
      <c r="BB50" s="990" t="e">
        <f t="shared" si="76"/>
        <v>#REF!</v>
      </c>
      <c r="BC50" s="990"/>
      <c r="BD50" s="991" t="e">
        <f>BR50*#REF!</f>
        <v>#REF!</v>
      </c>
      <c r="BE50" s="991" t="e">
        <f>BS50*#REF!</f>
        <v>#REF!</v>
      </c>
      <c r="BF50" s="991" t="e">
        <f>BT50*#REF!</f>
        <v>#REF!</v>
      </c>
      <c r="BG50" s="991" t="e">
        <f>BU50*#REF!</f>
        <v>#REF!</v>
      </c>
      <c r="BH50" s="1011" t="e">
        <f>BV50*#REF!</f>
        <v>#REF!</v>
      </c>
      <c r="BI50" s="991" t="e">
        <f>BW50*#REF!</f>
        <v>#REF!</v>
      </c>
      <c r="BJ50" s="991" t="e">
        <f>BX50*#REF!</f>
        <v>#REF!</v>
      </c>
      <c r="BK50" s="991" t="e">
        <f>BY50*#REF!</f>
        <v>#REF!</v>
      </c>
      <c r="BL50" s="991" t="e">
        <f>BZ50*#REF!</f>
        <v>#REF!</v>
      </c>
      <c r="BM50" s="991" t="e">
        <f>CA50*#REF!</f>
        <v>#REF!</v>
      </c>
      <c r="BN50" s="91"/>
      <c r="BO50" s="992" t="str">
        <f t="shared" si="77"/>
        <v>4.1.1</v>
      </c>
      <c r="BP50" s="992" t="str">
        <f t="shared" si="78"/>
        <v xml:space="preserve"> Q1 4.1</v>
      </c>
      <c r="BQ50" s="981" t="str">
        <f t="shared" si="79"/>
        <v>化学汚染物質</v>
      </c>
      <c r="BR50" s="993">
        <f t="shared" si="80"/>
        <v>1</v>
      </c>
      <c r="BS50" s="993">
        <f t="shared" si="81"/>
        <v>1</v>
      </c>
      <c r="BT50" s="993">
        <f t="shared" si="82"/>
        <v>1</v>
      </c>
      <c r="BU50" s="993">
        <f t="shared" si="83"/>
        <v>1</v>
      </c>
      <c r="BV50" s="1012">
        <f t="shared" si="84"/>
        <v>1</v>
      </c>
      <c r="BW50" s="993">
        <f t="shared" si="85"/>
        <v>1</v>
      </c>
      <c r="BX50" s="993">
        <f t="shared" si="86"/>
        <v>1</v>
      </c>
      <c r="BY50" s="993">
        <f t="shared" si="87"/>
        <v>1</v>
      </c>
      <c r="BZ50" s="993">
        <f t="shared" si="88"/>
        <v>1</v>
      </c>
      <c r="CA50" s="993">
        <f t="shared" si="89"/>
        <v>1</v>
      </c>
      <c r="CB50" s="994">
        <f t="shared" si="90"/>
        <v>1</v>
      </c>
      <c r="CC50" s="993">
        <f t="shared" si="91"/>
        <v>1</v>
      </c>
      <c r="CD50" s="993">
        <f t="shared" si="92"/>
        <v>1</v>
      </c>
      <c r="CF50" s="551" t="s">
        <v>763</v>
      </c>
      <c r="CG50" s="555" t="s">
        <v>720</v>
      </c>
      <c r="CH50" s="556" t="s">
        <v>721</v>
      </c>
      <c r="CI50" s="585">
        <v>0.25</v>
      </c>
      <c r="CJ50" s="585">
        <v>0.25</v>
      </c>
      <c r="CK50" s="585">
        <v>0.25</v>
      </c>
      <c r="CL50" s="585">
        <v>0.25</v>
      </c>
      <c r="CM50" s="586">
        <v>0.25</v>
      </c>
      <c r="CN50" s="585">
        <v>0.25</v>
      </c>
      <c r="CO50" s="558">
        <v>0.25</v>
      </c>
      <c r="CP50" s="588">
        <v>0.25</v>
      </c>
      <c r="CQ50" s="588">
        <v>0.33</v>
      </c>
      <c r="CR50" s="588">
        <v>0.33</v>
      </c>
      <c r="CS50" s="559">
        <v>0.25</v>
      </c>
      <c r="CT50" s="558">
        <v>0.25</v>
      </c>
      <c r="CU50" s="558">
        <v>0.25</v>
      </c>
      <c r="CW50" s="551" t="s">
        <v>763</v>
      </c>
      <c r="CX50" s="555" t="s">
        <v>720</v>
      </c>
      <c r="CY50" s="556" t="s">
        <v>938</v>
      </c>
      <c r="CZ50" s="558">
        <v>1</v>
      </c>
      <c r="DA50" s="558">
        <v>1</v>
      </c>
      <c r="DB50" s="558">
        <v>1</v>
      </c>
      <c r="DC50" s="558">
        <v>1</v>
      </c>
      <c r="DD50" s="565">
        <v>1</v>
      </c>
      <c r="DE50" s="558">
        <v>1</v>
      </c>
      <c r="DF50" s="558">
        <v>1</v>
      </c>
      <c r="DG50" s="558">
        <v>1</v>
      </c>
      <c r="DH50" s="558">
        <v>1</v>
      </c>
      <c r="DI50" s="558">
        <v>1</v>
      </c>
      <c r="DJ50" s="559">
        <v>1</v>
      </c>
      <c r="DK50" s="558">
        <v>1</v>
      </c>
      <c r="DL50" s="558">
        <v>1</v>
      </c>
      <c r="DN50" s="551" t="s">
        <v>763</v>
      </c>
      <c r="DO50" s="555" t="s">
        <v>720</v>
      </c>
      <c r="DP50" s="556" t="s">
        <v>938</v>
      </c>
      <c r="DQ50" s="773">
        <v>1</v>
      </c>
      <c r="DR50" s="773">
        <v>1</v>
      </c>
      <c r="DS50" s="773">
        <v>1</v>
      </c>
      <c r="DT50" s="773">
        <v>1</v>
      </c>
      <c r="DU50" s="773">
        <v>1</v>
      </c>
      <c r="DV50" s="773">
        <v>1</v>
      </c>
      <c r="DW50" s="773">
        <v>1</v>
      </c>
      <c r="DX50" s="773">
        <v>1</v>
      </c>
      <c r="DY50" s="773">
        <v>1</v>
      </c>
      <c r="DZ50" s="773">
        <v>1</v>
      </c>
      <c r="EA50" s="773">
        <v>1</v>
      </c>
      <c r="EB50" s="773">
        <v>1</v>
      </c>
      <c r="EC50" s="773">
        <v>1</v>
      </c>
      <c r="ED50" s="652"/>
      <c r="EF50" s="551" t="s">
        <v>450</v>
      </c>
      <c r="EG50" s="555" t="s">
        <v>720</v>
      </c>
      <c r="EH50" s="556" t="s">
        <v>938</v>
      </c>
      <c r="EI50" s="691">
        <f t="shared" si="33"/>
        <v>1</v>
      </c>
      <c r="EJ50" s="691">
        <f t="shared" si="34"/>
        <v>1</v>
      </c>
      <c r="EK50" s="691">
        <f t="shared" si="35"/>
        <v>1</v>
      </c>
      <c r="EL50" s="691">
        <f t="shared" si="36"/>
        <v>1</v>
      </c>
      <c r="EM50" s="691">
        <f t="shared" si="97"/>
        <v>1</v>
      </c>
      <c r="EN50" s="691">
        <f t="shared" si="97"/>
        <v>1</v>
      </c>
      <c r="EO50" s="691">
        <f t="shared" si="97"/>
        <v>1</v>
      </c>
      <c r="EP50" s="691">
        <f t="shared" si="37"/>
        <v>1</v>
      </c>
      <c r="EQ50" s="691">
        <f t="shared" si="38"/>
        <v>1</v>
      </c>
      <c r="ER50" s="691">
        <f t="shared" si="98"/>
        <v>1</v>
      </c>
      <c r="ES50" s="691">
        <f t="shared" si="98"/>
        <v>1</v>
      </c>
      <c r="ET50" s="691">
        <f t="shared" si="98"/>
        <v>1</v>
      </c>
      <c r="EU50" s="691">
        <f t="shared" si="98"/>
        <v>1</v>
      </c>
      <c r="EW50" s="551" t="s">
        <v>450</v>
      </c>
      <c r="EX50" s="555" t="s">
        <v>720</v>
      </c>
      <c r="EY50" s="556" t="s">
        <v>937</v>
      </c>
      <c r="EZ50" s="680">
        <f t="shared" si="99"/>
        <v>1</v>
      </c>
      <c r="FA50" s="680"/>
      <c r="FB50" s="680"/>
      <c r="FC50" s="680"/>
      <c r="FD50" s="680"/>
      <c r="FE50" s="680"/>
      <c r="FF50" s="680"/>
      <c r="FG50" s="680"/>
      <c r="FH50" s="680"/>
      <c r="FI50" s="680"/>
      <c r="FJ50" s="680"/>
      <c r="FK50" s="680"/>
      <c r="FL50" s="680"/>
    </row>
    <row r="51" spans="1:168" ht="14.25" hidden="1" thickBot="1">
      <c r="A51" s="91"/>
      <c r="B51" s="951" t="str">
        <f t="shared" si="96"/>
        <v>4.1.2</v>
      </c>
      <c r="C51" s="1050">
        <f t="shared" si="8"/>
        <v>0</v>
      </c>
      <c r="D51" s="1051" t="e">
        <f t="shared" si="100"/>
        <v>#REF!</v>
      </c>
      <c r="E51" s="1052" t="e">
        <f t="shared" si="100"/>
        <v>#REF!</v>
      </c>
      <c r="F51" s="91"/>
      <c r="G51" s="1052" t="e">
        <f t="shared" si="93"/>
        <v>#REF!</v>
      </c>
      <c r="H51" s="1052" t="e">
        <f t="shared" si="94"/>
        <v>#REF!</v>
      </c>
      <c r="I51" s="1052"/>
      <c r="J51" s="1052"/>
      <c r="K51" s="1052" t="e">
        <f>IF(#REF!=0,0,1)</f>
        <v>#REF!</v>
      </c>
      <c r="L51" s="1052" t="e">
        <f>IF(#REF!=0,0,1)</f>
        <v>#REF!</v>
      </c>
      <c r="M51" s="1052">
        <f t="shared" si="75"/>
        <v>0</v>
      </c>
      <c r="N51" s="1052">
        <f t="shared" si="95"/>
        <v>0</v>
      </c>
      <c r="O51" s="91"/>
      <c r="P51" s="985"/>
      <c r="Q51" s="1028"/>
      <c r="R51" s="1039">
        <v>2</v>
      </c>
      <c r="S51" s="1035" t="s">
        <v>291</v>
      </c>
      <c r="T51" s="1040"/>
      <c r="U51" s="892"/>
      <c r="V51" s="815">
        <f t="shared" si="56"/>
        <v>0</v>
      </c>
      <c r="W51" s="837">
        <f t="shared" si="52"/>
        <v>0</v>
      </c>
      <c r="X51" s="91"/>
      <c r="Y51" s="929">
        <f t="shared" si="39"/>
        <v>0</v>
      </c>
      <c r="Z51" s="929">
        <f t="shared" si="40"/>
        <v>0</v>
      </c>
      <c r="AA51" s="929">
        <f t="shared" si="41"/>
        <v>0</v>
      </c>
      <c r="AB51" s="929">
        <f t="shared" si="42"/>
        <v>0</v>
      </c>
      <c r="AC51" s="929">
        <f t="shared" si="43"/>
        <v>0</v>
      </c>
      <c r="AD51" s="929">
        <f t="shared" si="44"/>
        <v>0</v>
      </c>
      <c r="AE51" s="929">
        <f t="shared" si="45"/>
        <v>0</v>
      </c>
      <c r="AF51" s="929">
        <f t="shared" si="46"/>
        <v>0</v>
      </c>
      <c r="AG51" s="929">
        <f t="shared" si="47"/>
        <v>0</v>
      </c>
      <c r="AH51" s="929">
        <f t="shared" si="48"/>
        <v>0</v>
      </c>
      <c r="AI51" s="929">
        <f t="shared" si="49"/>
        <v>0</v>
      </c>
      <c r="AJ51" s="929">
        <f t="shared" si="50"/>
        <v>0</v>
      </c>
      <c r="AK51" s="929">
        <f t="shared" si="51"/>
        <v>0</v>
      </c>
      <c r="AL51" s="91"/>
      <c r="AM51" s="1005" t="s">
        <v>126</v>
      </c>
      <c r="AN51" s="1005" t="s">
        <v>126</v>
      </c>
      <c r="AO51" s="1005" t="s">
        <v>126</v>
      </c>
      <c r="AP51" s="1005" t="s">
        <v>126</v>
      </c>
      <c r="AQ51" s="1005" t="s">
        <v>126</v>
      </c>
      <c r="AR51" s="1005" t="s">
        <v>126</v>
      </c>
      <c r="AS51" s="1005" t="s">
        <v>126</v>
      </c>
      <c r="AT51" s="1005" t="s">
        <v>126</v>
      </c>
      <c r="AU51" s="1005" t="s">
        <v>126</v>
      </c>
      <c r="AV51" s="1005" t="s">
        <v>126</v>
      </c>
      <c r="AW51" s="1005" t="s">
        <v>126</v>
      </c>
      <c r="AX51" s="1005" t="s">
        <v>126</v>
      </c>
      <c r="AY51" s="1005" t="s">
        <v>126</v>
      </c>
      <c r="AZ51" s="91"/>
      <c r="BA51" s="1053"/>
      <c r="BB51" s="1053" t="e">
        <f t="shared" si="76"/>
        <v>#REF!</v>
      </c>
      <c r="BC51" s="1053"/>
      <c r="BD51" s="1054" t="e">
        <f>BR51*#REF!</f>
        <v>#REF!</v>
      </c>
      <c r="BE51" s="1054" t="e">
        <f>BS51*#REF!</f>
        <v>#REF!</v>
      </c>
      <c r="BF51" s="1054" t="e">
        <f>BT51*#REF!</f>
        <v>#REF!</v>
      </c>
      <c r="BG51" s="1054" t="e">
        <f>BU51*#REF!</f>
        <v>#REF!</v>
      </c>
      <c r="BH51" s="1055" t="e">
        <f>BV51*#REF!</f>
        <v>#REF!</v>
      </c>
      <c r="BI51" s="1054" t="e">
        <f>BW51*#REF!</f>
        <v>#REF!</v>
      </c>
      <c r="BJ51" s="1054" t="e">
        <f>BX51*#REF!</f>
        <v>#REF!</v>
      </c>
      <c r="BK51" s="1054" t="e">
        <f>BY51*#REF!</f>
        <v>#REF!</v>
      </c>
      <c r="BL51" s="1054" t="e">
        <f>BZ51*#REF!</f>
        <v>#REF!</v>
      </c>
      <c r="BM51" s="1054" t="e">
        <f>CA51*#REF!</f>
        <v>#REF!</v>
      </c>
      <c r="BN51" s="91"/>
      <c r="BO51" s="1056" t="str">
        <f t="shared" si="77"/>
        <v>4.1.2</v>
      </c>
      <c r="BP51" s="1056" t="str">
        <f t="shared" si="78"/>
        <v xml:space="preserve"> Q1 4.1</v>
      </c>
      <c r="BQ51" s="1050">
        <f t="shared" si="79"/>
        <v>0</v>
      </c>
      <c r="BR51" s="1057">
        <f t="shared" si="80"/>
        <v>0</v>
      </c>
      <c r="BS51" s="1057">
        <f t="shared" si="81"/>
        <v>0</v>
      </c>
      <c r="BT51" s="1057">
        <f t="shared" si="82"/>
        <v>0</v>
      </c>
      <c r="BU51" s="1057">
        <f t="shared" si="83"/>
        <v>0</v>
      </c>
      <c r="BV51" s="1058">
        <f t="shared" si="84"/>
        <v>0</v>
      </c>
      <c r="BW51" s="1057">
        <f t="shared" si="85"/>
        <v>0</v>
      </c>
      <c r="BX51" s="1057">
        <f t="shared" si="86"/>
        <v>0</v>
      </c>
      <c r="BY51" s="1057">
        <f t="shared" si="87"/>
        <v>0</v>
      </c>
      <c r="BZ51" s="1057">
        <f t="shared" si="88"/>
        <v>0</v>
      </c>
      <c r="CA51" s="1057">
        <f t="shared" si="89"/>
        <v>0</v>
      </c>
      <c r="CB51" s="1059">
        <f t="shared" si="90"/>
        <v>0</v>
      </c>
      <c r="CC51" s="1057">
        <f t="shared" si="91"/>
        <v>0</v>
      </c>
      <c r="CD51" s="1057">
        <f t="shared" si="92"/>
        <v>0</v>
      </c>
      <c r="CF51" s="551" t="s">
        <v>764</v>
      </c>
      <c r="CG51" s="555" t="s">
        <v>720</v>
      </c>
      <c r="CH51" s="556" t="s">
        <v>765</v>
      </c>
      <c r="CI51" s="585">
        <v>0.25</v>
      </c>
      <c r="CJ51" s="585">
        <v>0.25</v>
      </c>
      <c r="CK51" s="585">
        <v>0.25</v>
      </c>
      <c r="CL51" s="585">
        <v>0.25</v>
      </c>
      <c r="CM51" s="586">
        <v>0.25</v>
      </c>
      <c r="CN51" s="585">
        <v>0.25</v>
      </c>
      <c r="CO51" s="558">
        <v>0.25</v>
      </c>
      <c r="CP51" s="588">
        <v>0.25</v>
      </c>
      <c r="CQ51" s="588">
        <v>0.33</v>
      </c>
      <c r="CR51" s="588">
        <v>0.33</v>
      </c>
      <c r="CS51" s="559">
        <v>0.25</v>
      </c>
      <c r="CT51" s="558">
        <v>0.25</v>
      </c>
      <c r="CU51" s="558">
        <v>0.25</v>
      </c>
      <c r="CW51" s="573" t="s">
        <v>764</v>
      </c>
      <c r="CX51" s="575" t="s">
        <v>720</v>
      </c>
      <c r="CY51" s="576" t="s">
        <v>765</v>
      </c>
      <c r="CZ51" s="577"/>
      <c r="DA51" s="577"/>
      <c r="DB51" s="577"/>
      <c r="DC51" s="577"/>
      <c r="DD51" s="578"/>
      <c r="DE51" s="577"/>
      <c r="DF51" s="577"/>
      <c r="DG51" s="577"/>
      <c r="DH51" s="577"/>
      <c r="DI51" s="577"/>
      <c r="DJ51" s="579"/>
      <c r="DK51" s="577"/>
      <c r="DL51" s="577"/>
      <c r="DN51" s="573" t="s">
        <v>764</v>
      </c>
      <c r="DO51" s="575" t="s">
        <v>720</v>
      </c>
      <c r="DP51" s="576"/>
      <c r="DQ51" s="580"/>
      <c r="DR51" s="580"/>
      <c r="DS51" s="580"/>
      <c r="DT51" s="580"/>
      <c r="DU51" s="665"/>
      <c r="DV51" s="580"/>
      <c r="DW51" s="580"/>
      <c r="DX51" s="580"/>
      <c r="DY51" s="580"/>
      <c r="DZ51" s="580"/>
      <c r="EA51" s="582"/>
      <c r="EB51" s="580"/>
      <c r="EC51" s="580"/>
      <c r="ED51" s="652"/>
      <c r="EF51" s="573" t="s">
        <v>451</v>
      </c>
      <c r="EG51" s="575" t="s">
        <v>720</v>
      </c>
      <c r="EH51" s="576"/>
      <c r="EI51" s="698"/>
      <c r="EJ51" s="698"/>
      <c r="EK51" s="698"/>
      <c r="EL51" s="698"/>
      <c r="EM51" s="699"/>
      <c r="EN51" s="698"/>
      <c r="EO51" s="698"/>
      <c r="EP51" s="698"/>
      <c r="EQ51" s="698"/>
      <c r="ER51" s="698"/>
      <c r="ES51" s="700"/>
      <c r="ET51" s="698"/>
      <c r="EU51" s="698"/>
      <c r="EW51" s="573"/>
      <c r="EX51" s="575"/>
      <c r="EY51" s="576"/>
      <c r="EZ51" s="756"/>
      <c r="FA51" s="756"/>
      <c r="FB51" s="756"/>
      <c r="FC51" s="756"/>
      <c r="FD51" s="757"/>
      <c r="FE51" s="756"/>
      <c r="FF51" s="756"/>
      <c r="FG51" s="756"/>
      <c r="FH51" s="756"/>
      <c r="FI51" s="756"/>
      <c r="FJ51" s="758"/>
      <c r="FK51" s="756"/>
      <c r="FL51" s="756"/>
    </row>
    <row r="52" spans="1:168" hidden="1">
      <c r="A52" s="91"/>
      <c r="B52" s="951" t="str">
        <f t="shared" si="96"/>
        <v>4.1.3</v>
      </c>
      <c r="C52" s="981">
        <f t="shared" si="8"/>
        <v>0</v>
      </c>
      <c r="D52" s="984" t="e">
        <f t="shared" si="100"/>
        <v>#REF!</v>
      </c>
      <c r="E52" s="983" t="e">
        <f t="shared" si="100"/>
        <v>#REF!</v>
      </c>
      <c r="F52" s="91"/>
      <c r="G52" s="983" t="e">
        <f t="shared" si="93"/>
        <v>#REF!</v>
      </c>
      <c r="H52" s="983" t="e">
        <f t="shared" si="94"/>
        <v>#REF!</v>
      </c>
      <c r="I52" s="983"/>
      <c r="J52" s="983"/>
      <c r="K52" s="983" t="e">
        <f>IF(#REF!=0,0,1)</f>
        <v>#REF!</v>
      </c>
      <c r="L52" s="983" t="e">
        <f>IF(#REF!=0,0,1)</f>
        <v>#REF!</v>
      </c>
      <c r="M52" s="983">
        <f t="shared" si="75"/>
        <v>0</v>
      </c>
      <c r="N52" s="983">
        <f t="shared" si="95"/>
        <v>0</v>
      </c>
      <c r="O52" s="91"/>
      <c r="P52" s="1000"/>
      <c r="Q52" s="1030"/>
      <c r="R52" s="1002">
        <v>3</v>
      </c>
      <c r="S52" s="1003" t="s">
        <v>292</v>
      </c>
      <c r="T52" s="1004"/>
      <c r="U52" s="892"/>
      <c r="V52" s="804">
        <f t="shared" si="56"/>
        <v>0</v>
      </c>
      <c r="W52" s="805">
        <f t="shared" si="52"/>
        <v>0</v>
      </c>
      <c r="X52" s="91"/>
      <c r="Y52" s="929">
        <f t="shared" si="39"/>
        <v>0</v>
      </c>
      <c r="Z52" s="929">
        <f t="shared" si="40"/>
        <v>0</v>
      </c>
      <c r="AA52" s="929">
        <f t="shared" si="41"/>
        <v>0</v>
      </c>
      <c r="AB52" s="929">
        <f t="shared" si="42"/>
        <v>0</v>
      </c>
      <c r="AC52" s="929">
        <f t="shared" si="43"/>
        <v>0</v>
      </c>
      <c r="AD52" s="929">
        <f t="shared" si="44"/>
        <v>0</v>
      </c>
      <c r="AE52" s="929">
        <f t="shared" si="45"/>
        <v>0</v>
      </c>
      <c r="AF52" s="929">
        <f t="shared" si="46"/>
        <v>0</v>
      </c>
      <c r="AG52" s="929">
        <f t="shared" si="47"/>
        <v>0</v>
      </c>
      <c r="AH52" s="929">
        <f t="shared" si="48"/>
        <v>0</v>
      </c>
      <c r="AI52" s="929">
        <f t="shared" si="49"/>
        <v>0</v>
      </c>
      <c r="AJ52" s="929">
        <f t="shared" si="50"/>
        <v>0</v>
      </c>
      <c r="AK52" s="929">
        <f t="shared" si="51"/>
        <v>0</v>
      </c>
      <c r="AL52" s="91"/>
      <c r="AM52" s="1014"/>
      <c r="AN52" s="1014"/>
      <c r="AO52" s="1014"/>
      <c r="AP52" s="1014"/>
      <c r="AQ52" s="1014"/>
      <c r="AR52" s="1014"/>
      <c r="AS52" s="1014"/>
      <c r="AT52" s="1014"/>
      <c r="AU52" s="1014"/>
      <c r="AV52" s="1014"/>
      <c r="AW52" s="1014"/>
      <c r="AX52" s="1014"/>
      <c r="AY52" s="1014"/>
      <c r="AZ52" s="91"/>
      <c r="BA52" s="990"/>
      <c r="BB52" s="990" t="e">
        <f t="shared" si="76"/>
        <v>#REF!</v>
      </c>
      <c r="BC52" s="990"/>
      <c r="BD52" s="991" t="e">
        <f>BR52*#REF!</f>
        <v>#REF!</v>
      </c>
      <c r="BE52" s="991" t="e">
        <f>BS52*#REF!</f>
        <v>#REF!</v>
      </c>
      <c r="BF52" s="991" t="e">
        <f>BT52*#REF!</f>
        <v>#REF!</v>
      </c>
      <c r="BG52" s="991" t="e">
        <f>BU52*#REF!</f>
        <v>#REF!</v>
      </c>
      <c r="BH52" s="1011" t="e">
        <f>BV52*#REF!</f>
        <v>#REF!</v>
      </c>
      <c r="BI52" s="991" t="e">
        <f>BW52*#REF!</f>
        <v>#REF!</v>
      </c>
      <c r="BJ52" s="991" t="e">
        <f>BX52*#REF!</f>
        <v>#REF!</v>
      </c>
      <c r="BK52" s="991" t="e">
        <f>BY52*#REF!</f>
        <v>#REF!</v>
      </c>
      <c r="BL52" s="991" t="e">
        <f>BZ52*#REF!</f>
        <v>#REF!</v>
      </c>
      <c r="BM52" s="991" t="e">
        <f>CA52*#REF!</f>
        <v>#REF!</v>
      </c>
      <c r="BN52" s="91"/>
      <c r="BO52" s="992" t="str">
        <f t="shared" si="77"/>
        <v>4.1.3</v>
      </c>
      <c r="BP52" s="992" t="str">
        <f t="shared" si="78"/>
        <v xml:space="preserve"> Q1 4.1</v>
      </c>
      <c r="BQ52" s="981">
        <f t="shared" si="79"/>
        <v>0</v>
      </c>
      <c r="BR52" s="993">
        <f t="shared" si="80"/>
        <v>0</v>
      </c>
      <c r="BS52" s="993">
        <f t="shared" si="81"/>
        <v>0</v>
      </c>
      <c r="BT52" s="993">
        <f t="shared" si="82"/>
        <v>0</v>
      </c>
      <c r="BU52" s="993">
        <f t="shared" si="83"/>
        <v>0</v>
      </c>
      <c r="BV52" s="1012">
        <f t="shared" si="84"/>
        <v>0</v>
      </c>
      <c r="BW52" s="993">
        <f t="shared" si="85"/>
        <v>0</v>
      </c>
      <c r="BX52" s="993">
        <f t="shared" si="86"/>
        <v>0</v>
      </c>
      <c r="BY52" s="993">
        <f t="shared" si="87"/>
        <v>0</v>
      </c>
      <c r="BZ52" s="993">
        <f t="shared" si="88"/>
        <v>0</v>
      </c>
      <c r="CA52" s="993">
        <f t="shared" si="89"/>
        <v>0</v>
      </c>
      <c r="CB52" s="994">
        <f t="shared" si="90"/>
        <v>0</v>
      </c>
      <c r="CC52" s="993">
        <f t="shared" si="91"/>
        <v>0</v>
      </c>
      <c r="CD52" s="993">
        <f t="shared" si="92"/>
        <v>0</v>
      </c>
      <c r="CF52" s="551" t="s">
        <v>766</v>
      </c>
      <c r="CG52" s="555" t="s">
        <v>720</v>
      </c>
      <c r="CH52" s="556"/>
      <c r="CI52" s="580">
        <v>0.25</v>
      </c>
      <c r="CJ52" s="580">
        <v>0.25</v>
      </c>
      <c r="CK52" s="580">
        <v>0.25</v>
      </c>
      <c r="CL52" s="580">
        <v>0.25</v>
      </c>
      <c r="CM52" s="581">
        <v>0.25</v>
      </c>
      <c r="CN52" s="580">
        <v>0.25</v>
      </c>
      <c r="CO52" s="558">
        <v>0.25</v>
      </c>
      <c r="CP52" s="589">
        <v>0.25</v>
      </c>
      <c r="CQ52" s="589">
        <v>0.33</v>
      </c>
      <c r="CR52" s="589">
        <v>0.33</v>
      </c>
      <c r="CS52" s="559">
        <v>0.25</v>
      </c>
      <c r="CT52" s="558">
        <v>0.25</v>
      </c>
      <c r="CU52" s="558">
        <v>0.25</v>
      </c>
      <c r="CW52" s="551" t="s">
        <v>766</v>
      </c>
      <c r="CX52" s="555" t="s">
        <v>720</v>
      </c>
      <c r="CY52" s="556" t="s">
        <v>722</v>
      </c>
      <c r="CZ52" s="558"/>
      <c r="DA52" s="558"/>
      <c r="DB52" s="558"/>
      <c r="DC52" s="558"/>
      <c r="DD52" s="565"/>
      <c r="DE52" s="558"/>
      <c r="DF52" s="558"/>
      <c r="DG52" s="558"/>
      <c r="DH52" s="558"/>
      <c r="DI52" s="558"/>
      <c r="DJ52" s="559"/>
      <c r="DK52" s="558"/>
      <c r="DL52" s="558"/>
      <c r="DN52" s="551" t="s">
        <v>766</v>
      </c>
      <c r="DO52" s="555" t="s">
        <v>720</v>
      </c>
      <c r="DP52" s="556"/>
      <c r="DQ52" s="585"/>
      <c r="DR52" s="585"/>
      <c r="DS52" s="585"/>
      <c r="DT52" s="585"/>
      <c r="DU52" s="670"/>
      <c r="DV52" s="585"/>
      <c r="DW52" s="585"/>
      <c r="DX52" s="585"/>
      <c r="DY52" s="585"/>
      <c r="DZ52" s="585"/>
      <c r="EA52" s="585"/>
      <c r="EB52" s="585"/>
      <c r="EC52" s="585"/>
      <c r="ED52" s="652"/>
      <c r="EF52" s="551" t="s">
        <v>766</v>
      </c>
      <c r="EG52" s="555" t="s">
        <v>720</v>
      </c>
      <c r="EH52" s="556" t="s">
        <v>722</v>
      </c>
      <c r="EI52" s="691">
        <f t="shared" si="33"/>
        <v>0</v>
      </c>
      <c r="EJ52" s="691">
        <f t="shared" si="34"/>
        <v>0</v>
      </c>
      <c r="EK52" s="691">
        <f t="shared" si="35"/>
        <v>0</v>
      </c>
      <c r="EL52" s="691">
        <f t="shared" si="36"/>
        <v>0</v>
      </c>
      <c r="EM52" s="692">
        <f t="shared" ref="EM52:EO57" si="101">DU52</f>
        <v>0</v>
      </c>
      <c r="EN52" s="691">
        <f t="shared" si="101"/>
        <v>0</v>
      </c>
      <c r="EO52" s="691">
        <f t="shared" si="101"/>
        <v>0</v>
      </c>
      <c r="EP52" s="691">
        <f t="shared" si="37"/>
        <v>0</v>
      </c>
      <c r="EQ52" s="691">
        <f t="shared" si="38"/>
        <v>0</v>
      </c>
      <c r="ER52" s="691">
        <f t="shared" ref="ER52:EU57" si="102">DZ52</f>
        <v>0</v>
      </c>
      <c r="ES52" s="691">
        <f t="shared" si="102"/>
        <v>0</v>
      </c>
      <c r="ET52" s="691">
        <f t="shared" si="102"/>
        <v>0</v>
      </c>
      <c r="EU52" s="691">
        <f t="shared" si="102"/>
        <v>0</v>
      </c>
      <c r="EW52" s="551" t="s">
        <v>766</v>
      </c>
      <c r="EX52" s="555" t="s">
        <v>720</v>
      </c>
      <c r="EY52" s="556" t="s">
        <v>722</v>
      </c>
      <c r="EZ52" s="680">
        <f t="shared" ref="EZ52:EZ57" si="103">DQ52</f>
        <v>0</v>
      </c>
      <c r="FA52" s="680"/>
      <c r="FB52" s="680"/>
      <c r="FC52" s="680"/>
      <c r="FD52" s="751"/>
      <c r="FE52" s="680"/>
      <c r="FF52" s="680"/>
      <c r="FG52" s="680"/>
      <c r="FH52" s="680"/>
      <c r="FI52" s="680"/>
      <c r="FJ52" s="680"/>
      <c r="FK52" s="680"/>
      <c r="FL52" s="680"/>
    </row>
    <row r="53" spans="1:168" ht="14.25" hidden="1" thickBot="1">
      <c r="A53" s="91"/>
      <c r="B53" s="951" t="str">
        <f t="shared" si="96"/>
        <v>4.1.4</v>
      </c>
      <c r="C53" s="981">
        <f t="shared" si="8"/>
        <v>0</v>
      </c>
      <c r="D53" s="984" t="e">
        <f t="shared" si="100"/>
        <v>#REF!</v>
      </c>
      <c r="E53" s="983" t="e">
        <f t="shared" si="100"/>
        <v>#REF!</v>
      </c>
      <c r="F53" s="91"/>
      <c r="G53" s="983" t="e">
        <f t="shared" si="93"/>
        <v>#REF!</v>
      </c>
      <c r="H53" s="983" t="e">
        <f t="shared" si="94"/>
        <v>#REF!</v>
      </c>
      <c r="I53" s="983"/>
      <c r="J53" s="983"/>
      <c r="K53" s="983" t="e">
        <f>IF(#REF!=0,0,1)</f>
        <v>#REF!</v>
      </c>
      <c r="L53" s="983" t="e">
        <f>IF(#REF!=0,0,1)</f>
        <v>#REF!</v>
      </c>
      <c r="M53" s="983">
        <f t="shared" si="75"/>
        <v>0</v>
      </c>
      <c r="N53" s="983">
        <f t="shared" si="95"/>
        <v>0</v>
      </c>
      <c r="O53" s="91"/>
      <c r="P53" s="1000"/>
      <c r="Q53" s="1065"/>
      <c r="R53" s="1002">
        <v>4</v>
      </c>
      <c r="S53" s="1003" t="s">
        <v>293</v>
      </c>
      <c r="T53" s="1004"/>
      <c r="U53" s="892"/>
      <c r="V53" s="815">
        <f t="shared" si="56"/>
        <v>0</v>
      </c>
      <c r="W53" s="837">
        <f t="shared" si="52"/>
        <v>0</v>
      </c>
      <c r="X53" s="91"/>
      <c r="Y53" s="929">
        <f t="shared" si="39"/>
        <v>0</v>
      </c>
      <c r="Z53" s="929">
        <f t="shared" si="40"/>
        <v>0</v>
      </c>
      <c r="AA53" s="929">
        <f t="shared" si="41"/>
        <v>0</v>
      </c>
      <c r="AB53" s="929">
        <f t="shared" si="42"/>
        <v>0</v>
      </c>
      <c r="AC53" s="929">
        <f t="shared" si="43"/>
        <v>0</v>
      </c>
      <c r="AD53" s="929">
        <f t="shared" si="44"/>
        <v>0</v>
      </c>
      <c r="AE53" s="929">
        <f t="shared" si="45"/>
        <v>0</v>
      </c>
      <c r="AF53" s="929">
        <f t="shared" si="46"/>
        <v>0</v>
      </c>
      <c r="AG53" s="929">
        <f t="shared" si="47"/>
        <v>0</v>
      </c>
      <c r="AH53" s="929">
        <f t="shared" si="48"/>
        <v>0</v>
      </c>
      <c r="AI53" s="929">
        <f t="shared" si="49"/>
        <v>0</v>
      </c>
      <c r="AJ53" s="929">
        <f t="shared" si="50"/>
        <v>0</v>
      </c>
      <c r="AK53" s="929">
        <f t="shared" si="51"/>
        <v>0</v>
      </c>
      <c r="AL53" s="91"/>
      <c r="AM53" s="1014"/>
      <c r="AN53" s="1014"/>
      <c r="AO53" s="1014"/>
      <c r="AP53" s="1014"/>
      <c r="AQ53" s="1014"/>
      <c r="AR53" s="1014"/>
      <c r="AS53" s="1014"/>
      <c r="AT53" s="1014"/>
      <c r="AU53" s="1014"/>
      <c r="AV53" s="1014"/>
      <c r="AW53" s="1014"/>
      <c r="AX53" s="1014"/>
      <c r="AY53" s="1014"/>
      <c r="AZ53" s="91"/>
      <c r="BA53" s="990"/>
      <c r="BB53" s="990" t="e">
        <f t="shared" si="76"/>
        <v>#REF!</v>
      </c>
      <c r="BC53" s="990"/>
      <c r="BD53" s="991" t="e">
        <f>BR53*#REF!</f>
        <v>#REF!</v>
      </c>
      <c r="BE53" s="991" t="e">
        <f>BS53*#REF!</f>
        <v>#REF!</v>
      </c>
      <c r="BF53" s="991" t="e">
        <f>BT53*#REF!</f>
        <v>#REF!</v>
      </c>
      <c r="BG53" s="991" t="e">
        <f>BU53*#REF!</f>
        <v>#REF!</v>
      </c>
      <c r="BH53" s="1011" t="e">
        <f>BV53*#REF!</f>
        <v>#REF!</v>
      </c>
      <c r="BI53" s="991" t="e">
        <f>BW53*#REF!</f>
        <v>#REF!</v>
      </c>
      <c r="BJ53" s="991" t="e">
        <f>BX53*#REF!</f>
        <v>#REF!</v>
      </c>
      <c r="BK53" s="991" t="e">
        <f>BY53*#REF!</f>
        <v>#REF!</v>
      </c>
      <c r="BL53" s="991" t="e">
        <f>BZ53*#REF!</f>
        <v>#REF!</v>
      </c>
      <c r="BM53" s="991" t="e">
        <f>CA53*#REF!</f>
        <v>#REF!</v>
      </c>
      <c r="BN53" s="91"/>
      <c r="BO53" s="992" t="str">
        <f t="shared" si="77"/>
        <v>4.1.4</v>
      </c>
      <c r="BP53" s="992" t="str">
        <f t="shared" si="78"/>
        <v xml:space="preserve"> Q1 4.1</v>
      </c>
      <c r="BQ53" s="981">
        <f t="shared" si="79"/>
        <v>0</v>
      </c>
      <c r="BR53" s="993">
        <f t="shared" si="80"/>
        <v>0</v>
      </c>
      <c r="BS53" s="993">
        <f t="shared" si="81"/>
        <v>0</v>
      </c>
      <c r="BT53" s="993">
        <f t="shared" si="82"/>
        <v>0</v>
      </c>
      <c r="BU53" s="993">
        <f t="shared" si="83"/>
        <v>0</v>
      </c>
      <c r="BV53" s="1012">
        <f t="shared" si="84"/>
        <v>0</v>
      </c>
      <c r="BW53" s="993">
        <f t="shared" si="85"/>
        <v>0</v>
      </c>
      <c r="BX53" s="993">
        <f t="shared" si="86"/>
        <v>0</v>
      </c>
      <c r="BY53" s="993">
        <f t="shared" si="87"/>
        <v>0</v>
      </c>
      <c r="BZ53" s="993">
        <f t="shared" si="88"/>
        <v>0</v>
      </c>
      <c r="CA53" s="993">
        <f t="shared" si="89"/>
        <v>0</v>
      </c>
      <c r="CB53" s="994">
        <f t="shared" si="90"/>
        <v>0</v>
      </c>
      <c r="CC53" s="993">
        <f t="shared" si="91"/>
        <v>0</v>
      </c>
      <c r="CD53" s="993">
        <f t="shared" si="92"/>
        <v>0</v>
      </c>
      <c r="CF53" s="551" t="s">
        <v>767</v>
      </c>
      <c r="CG53" s="555" t="s">
        <v>720</v>
      </c>
      <c r="CH53" s="556" t="s">
        <v>723</v>
      </c>
      <c r="CI53" s="585">
        <v>0.25</v>
      </c>
      <c r="CJ53" s="585">
        <v>0.25</v>
      </c>
      <c r="CK53" s="585">
        <v>0.25</v>
      </c>
      <c r="CL53" s="585">
        <v>0.25</v>
      </c>
      <c r="CM53" s="586">
        <v>0.25</v>
      </c>
      <c r="CN53" s="585">
        <v>0.25</v>
      </c>
      <c r="CO53" s="558">
        <v>0.25</v>
      </c>
      <c r="CP53" s="585">
        <v>0.25</v>
      </c>
      <c r="CQ53" s="585"/>
      <c r="CR53" s="585"/>
      <c r="CS53" s="559">
        <v>0.25</v>
      </c>
      <c r="CT53" s="558">
        <v>0.25</v>
      </c>
      <c r="CU53" s="558">
        <v>0.25</v>
      </c>
      <c r="CW53" s="551" t="s">
        <v>767</v>
      </c>
      <c r="CX53" s="555" t="s">
        <v>720</v>
      </c>
      <c r="CY53" s="556" t="s">
        <v>723</v>
      </c>
      <c r="CZ53" s="558"/>
      <c r="DA53" s="558"/>
      <c r="DB53" s="558"/>
      <c r="DC53" s="558"/>
      <c r="DD53" s="565"/>
      <c r="DE53" s="558"/>
      <c r="DF53" s="558"/>
      <c r="DG53" s="558"/>
      <c r="DH53" s="558"/>
      <c r="DI53" s="558"/>
      <c r="DJ53" s="559"/>
      <c r="DK53" s="558"/>
      <c r="DL53" s="558"/>
      <c r="DN53" s="551" t="s">
        <v>767</v>
      </c>
      <c r="DO53" s="555" t="s">
        <v>720</v>
      </c>
      <c r="DP53" s="556"/>
      <c r="DQ53" s="585"/>
      <c r="DR53" s="585"/>
      <c r="DS53" s="585"/>
      <c r="DT53" s="585"/>
      <c r="DU53" s="670"/>
      <c r="DV53" s="585"/>
      <c r="DW53" s="585"/>
      <c r="DX53" s="585"/>
      <c r="DY53" s="585"/>
      <c r="DZ53" s="585"/>
      <c r="EA53" s="585"/>
      <c r="EB53" s="585"/>
      <c r="EC53" s="585"/>
      <c r="ED53" s="652"/>
      <c r="EF53" s="551" t="s">
        <v>767</v>
      </c>
      <c r="EG53" s="555" t="s">
        <v>720</v>
      </c>
      <c r="EH53" s="556" t="s">
        <v>723</v>
      </c>
      <c r="EI53" s="691">
        <f t="shared" si="33"/>
        <v>0</v>
      </c>
      <c r="EJ53" s="691">
        <f t="shared" si="34"/>
        <v>0</v>
      </c>
      <c r="EK53" s="691">
        <f t="shared" si="35"/>
        <v>0</v>
      </c>
      <c r="EL53" s="691">
        <f t="shared" si="36"/>
        <v>0</v>
      </c>
      <c r="EM53" s="692">
        <f t="shared" si="101"/>
        <v>0</v>
      </c>
      <c r="EN53" s="691">
        <f t="shared" si="101"/>
        <v>0</v>
      </c>
      <c r="EO53" s="691">
        <f t="shared" si="101"/>
        <v>0</v>
      </c>
      <c r="EP53" s="691">
        <f t="shared" si="37"/>
        <v>0</v>
      </c>
      <c r="EQ53" s="691">
        <f t="shared" si="38"/>
        <v>0</v>
      </c>
      <c r="ER53" s="691">
        <f t="shared" si="102"/>
        <v>0</v>
      </c>
      <c r="ES53" s="691">
        <f t="shared" si="102"/>
        <v>0</v>
      </c>
      <c r="ET53" s="691">
        <f t="shared" si="102"/>
        <v>0</v>
      </c>
      <c r="EU53" s="691">
        <f t="shared" si="102"/>
        <v>0</v>
      </c>
      <c r="EW53" s="551" t="s">
        <v>767</v>
      </c>
      <c r="EX53" s="555" t="s">
        <v>720</v>
      </c>
      <c r="EY53" s="556" t="s">
        <v>723</v>
      </c>
      <c r="EZ53" s="680">
        <f t="shared" si="103"/>
        <v>0</v>
      </c>
      <c r="FA53" s="680"/>
      <c r="FB53" s="680"/>
      <c r="FC53" s="680"/>
      <c r="FD53" s="751"/>
      <c r="FE53" s="680"/>
      <c r="FF53" s="680"/>
      <c r="FG53" s="680"/>
      <c r="FH53" s="680"/>
      <c r="FI53" s="680"/>
      <c r="FJ53" s="680"/>
      <c r="FK53" s="680"/>
      <c r="FL53" s="680"/>
    </row>
    <row r="54" spans="1:168" ht="14.25" thickBot="1">
      <c r="A54" s="91"/>
      <c r="B54" s="951">
        <f t="shared" si="96"/>
        <v>4.2</v>
      </c>
      <c r="C54" s="981" t="str">
        <f t="shared" si="8"/>
        <v>換気</v>
      </c>
      <c r="D54" s="982" t="e">
        <f>IF(I$48=0,0,G54/I$48)</f>
        <v>#REF!</v>
      </c>
      <c r="E54" s="983" t="e">
        <f>IF(J$48=0,0,H54/J$48)</f>
        <v>#REF!</v>
      </c>
      <c r="F54" s="91"/>
      <c r="G54" s="983" t="e">
        <f t="shared" si="93"/>
        <v>#REF!</v>
      </c>
      <c r="H54" s="983" t="e">
        <f t="shared" si="94"/>
        <v>#REF!</v>
      </c>
      <c r="I54" s="983" t="e">
        <f>SUM(G55:G58)</f>
        <v>#REF!</v>
      </c>
      <c r="J54" s="983" t="e">
        <f>SUM(H55:H58)</f>
        <v>#REF!</v>
      </c>
      <c r="K54" s="983" t="e">
        <f>IF(#REF!=0,0,1)</f>
        <v>#REF!</v>
      </c>
      <c r="L54" s="983" t="e">
        <f>IF(#REF!=0,0,1)</f>
        <v>#REF!</v>
      </c>
      <c r="M54" s="983">
        <f t="shared" si="75"/>
        <v>0.3</v>
      </c>
      <c r="N54" s="983">
        <f t="shared" si="95"/>
        <v>0</v>
      </c>
      <c r="O54" s="91"/>
      <c r="P54" s="1047"/>
      <c r="Q54" s="986">
        <v>4.2</v>
      </c>
      <c r="R54" s="1025" t="s">
        <v>294</v>
      </c>
      <c r="S54" s="1022"/>
      <c r="T54" s="1029"/>
      <c r="U54" s="892"/>
      <c r="V54" s="821">
        <f t="shared" si="56"/>
        <v>0</v>
      </c>
      <c r="W54" s="801">
        <f t="shared" si="52"/>
        <v>0</v>
      </c>
      <c r="X54" s="91"/>
      <c r="Y54" s="929">
        <f t="shared" si="39"/>
        <v>0</v>
      </c>
      <c r="Z54" s="929">
        <f t="shared" si="40"/>
        <v>0</v>
      </c>
      <c r="AA54" s="929">
        <f t="shared" si="41"/>
        <v>0</v>
      </c>
      <c r="AB54" s="929">
        <f t="shared" si="42"/>
        <v>0</v>
      </c>
      <c r="AC54" s="929">
        <f t="shared" si="43"/>
        <v>0</v>
      </c>
      <c r="AD54" s="929">
        <f t="shared" si="44"/>
        <v>0</v>
      </c>
      <c r="AE54" s="929">
        <f t="shared" si="45"/>
        <v>0</v>
      </c>
      <c r="AF54" s="929">
        <f t="shared" si="46"/>
        <v>0</v>
      </c>
      <c r="AG54" s="929">
        <f t="shared" si="47"/>
        <v>0</v>
      </c>
      <c r="AH54" s="929">
        <f t="shared" si="48"/>
        <v>0</v>
      </c>
      <c r="AI54" s="929">
        <f t="shared" si="49"/>
        <v>0</v>
      </c>
      <c r="AJ54" s="929">
        <f t="shared" si="50"/>
        <v>0</v>
      </c>
      <c r="AK54" s="929">
        <f t="shared" si="51"/>
        <v>0</v>
      </c>
      <c r="AL54" s="91"/>
      <c r="AM54" s="1048" t="s">
        <v>126</v>
      </c>
      <c r="AN54" s="1048" t="s">
        <v>126</v>
      </c>
      <c r="AO54" s="1048" t="s">
        <v>126</v>
      </c>
      <c r="AP54" s="1048" t="s">
        <v>126</v>
      </c>
      <c r="AQ54" s="1048" t="s">
        <v>126</v>
      </c>
      <c r="AR54" s="1048" t="s">
        <v>126</v>
      </c>
      <c r="AS54" s="1048" t="s">
        <v>126</v>
      </c>
      <c r="AT54" s="1048" t="s">
        <v>126</v>
      </c>
      <c r="AU54" s="1048" t="s">
        <v>126</v>
      </c>
      <c r="AV54" s="1048" t="s">
        <v>126</v>
      </c>
      <c r="AW54" s="1048" t="s">
        <v>126</v>
      </c>
      <c r="AX54" s="1048" t="s">
        <v>126</v>
      </c>
      <c r="AY54" s="1048" t="s">
        <v>126</v>
      </c>
      <c r="AZ54" s="1066"/>
      <c r="BA54" s="1067"/>
      <c r="BB54" s="990" t="e">
        <f t="shared" si="76"/>
        <v>#REF!</v>
      </c>
      <c r="BC54" s="990"/>
      <c r="BD54" s="991" t="e">
        <f>BR54*#REF!</f>
        <v>#REF!</v>
      </c>
      <c r="BE54" s="991" t="e">
        <f>BS54*#REF!</f>
        <v>#REF!</v>
      </c>
      <c r="BF54" s="991" t="e">
        <f>BT54*#REF!</f>
        <v>#REF!</v>
      </c>
      <c r="BG54" s="991" t="e">
        <f>BU54*#REF!</f>
        <v>#REF!</v>
      </c>
      <c r="BH54" s="1011" t="e">
        <f>BV54*#REF!</f>
        <v>#REF!</v>
      </c>
      <c r="BI54" s="991" t="e">
        <f>BW54*#REF!</f>
        <v>#REF!</v>
      </c>
      <c r="BJ54" s="991" t="e">
        <f>BX54*#REF!</f>
        <v>#REF!</v>
      </c>
      <c r="BK54" s="991" t="e">
        <f>BY54*#REF!</f>
        <v>#REF!</v>
      </c>
      <c r="BL54" s="991" t="e">
        <f>BZ54*#REF!</f>
        <v>#REF!</v>
      </c>
      <c r="BM54" s="991" t="e">
        <f>CA54*#REF!</f>
        <v>#REF!</v>
      </c>
      <c r="BN54" s="91"/>
      <c r="BO54" s="992">
        <f t="shared" si="77"/>
        <v>4.2</v>
      </c>
      <c r="BP54" s="992" t="str">
        <f t="shared" si="78"/>
        <v xml:space="preserve"> Q1 4</v>
      </c>
      <c r="BQ54" s="981" t="str">
        <f t="shared" si="79"/>
        <v>換気</v>
      </c>
      <c r="BR54" s="993">
        <f t="shared" si="80"/>
        <v>0.3</v>
      </c>
      <c r="BS54" s="993">
        <f t="shared" si="81"/>
        <v>0.3</v>
      </c>
      <c r="BT54" s="993">
        <f t="shared" si="82"/>
        <v>0.3</v>
      </c>
      <c r="BU54" s="993">
        <f t="shared" si="83"/>
        <v>0.3</v>
      </c>
      <c r="BV54" s="1012">
        <f t="shared" si="84"/>
        <v>0.3</v>
      </c>
      <c r="BW54" s="993">
        <f t="shared" si="85"/>
        <v>0.3</v>
      </c>
      <c r="BX54" s="993">
        <f t="shared" si="86"/>
        <v>0.3</v>
      </c>
      <c r="BY54" s="993">
        <f t="shared" si="87"/>
        <v>0.3</v>
      </c>
      <c r="BZ54" s="993">
        <f t="shared" si="88"/>
        <v>0.3</v>
      </c>
      <c r="CA54" s="993">
        <f t="shared" si="89"/>
        <v>0.4</v>
      </c>
      <c r="CB54" s="994">
        <f t="shared" si="90"/>
        <v>0.375</v>
      </c>
      <c r="CC54" s="993">
        <f t="shared" si="91"/>
        <v>0.375</v>
      </c>
      <c r="CD54" s="993">
        <f t="shared" si="92"/>
        <v>0.375</v>
      </c>
      <c r="CF54" s="551">
        <v>4.2</v>
      </c>
      <c r="CG54" s="555" t="s">
        <v>719</v>
      </c>
      <c r="CH54" s="552" t="s">
        <v>294</v>
      </c>
      <c r="CI54" s="585">
        <v>0.3</v>
      </c>
      <c r="CJ54" s="585">
        <v>0.3</v>
      </c>
      <c r="CK54" s="585">
        <v>0.3</v>
      </c>
      <c r="CL54" s="585">
        <v>0.3</v>
      </c>
      <c r="CM54" s="586">
        <v>0.3</v>
      </c>
      <c r="CN54" s="585">
        <v>0.3</v>
      </c>
      <c r="CO54" s="558">
        <v>0.3</v>
      </c>
      <c r="CP54" s="585">
        <v>0.3</v>
      </c>
      <c r="CQ54" s="585">
        <v>0.3</v>
      </c>
      <c r="CR54" s="585">
        <v>0.4</v>
      </c>
      <c r="CS54" s="559">
        <v>0.375</v>
      </c>
      <c r="CT54" s="558">
        <v>0.375</v>
      </c>
      <c r="CU54" s="558">
        <v>0.375</v>
      </c>
      <c r="CW54" s="551">
        <v>4.2</v>
      </c>
      <c r="CX54" s="555" t="s">
        <v>719</v>
      </c>
      <c r="CY54" s="552" t="s">
        <v>294</v>
      </c>
      <c r="CZ54" s="558">
        <v>0.3</v>
      </c>
      <c r="DA54" s="558">
        <v>0.3</v>
      </c>
      <c r="DB54" s="558">
        <v>0.3</v>
      </c>
      <c r="DC54" s="558">
        <v>0.3</v>
      </c>
      <c r="DD54" s="565">
        <v>0.3</v>
      </c>
      <c r="DE54" s="558">
        <v>0.3</v>
      </c>
      <c r="DF54" s="558">
        <v>0.3</v>
      </c>
      <c r="DG54" s="558">
        <v>0.3</v>
      </c>
      <c r="DH54" s="558">
        <v>0.3</v>
      </c>
      <c r="DI54" s="558">
        <v>0.4</v>
      </c>
      <c r="DJ54" s="559">
        <v>0.375</v>
      </c>
      <c r="DK54" s="558">
        <v>0.375</v>
      </c>
      <c r="DL54" s="558">
        <v>0.375</v>
      </c>
      <c r="DN54" s="551">
        <v>4.2</v>
      </c>
      <c r="DO54" s="555" t="s">
        <v>719</v>
      </c>
      <c r="DP54" s="552" t="s">
        <v>294</v>
      </c>
      <c r="DQ54" s="585">
        <v>0.3</v>
      </c>
      <c r="DR54" s="585">
        <v>0.3</v>
      </c>
      <c r="DS54" s="585">
        <v>0.3</v>
      </c>
      <c r="DT54" s="585">
        <v>0.3</v>
      </c>
      <c r="DU54" s="669">
        <v>0.3</v>
      </c>
      <c r="DV54" s="585">
        <v>0.3</v>
      </c>
      <c r="DW54" s="585">
        <v>0.3</v>
      </c>
      <c r="DX54" s="585">
        <v>0.3</v>
      </c>
      <c r="DY54" s="585">
        <v>0.3</v>
      </c>
      <c r="DZ54" s="585">
        <v>0.4</v>
      </c>
      <c r="EA54" s="587">
        <v>0.375</v>
      </c>
      <c r="EB54" s="585">
        <v>0.375</v>
      </c>
      <c r="EC54" s="585">
        <v>0.375</v>
      </c>
      <c r="ED54" s="652"/>
      <c r="EF54" s="551">
        <v>4.2</v>
      </c>
      <c r="EG54" s="555" t="s">
        <v>719</v>
      </c>
      <c r="EH54" s="552" t="s">
        <v>294</v>
      </c>
      <c r="EI54" s="691">
        <f t="shared" si="33"/>
        <v>0.3</v>
      </c>
      <c r="EJ54" s="691">
        <f t="shared" si="34"/>
        <v>0.3</v>
      </c>
      <c r="EK54" s="691">
        <f t="shared" si="35"/>
        <v>0.3</v>
      </c>
      <c r="EL54" s="691">
        <f t="shared" si="36"/>
        <v>0.3</v>
      </c>
      <c r="EM54" s="694">
        <f t="shared" si="101"/>
        <v>0.3</v>
      </c>
      <c r="EN54" s="691">
        <f t="shared" si="101"/>
        <v>0.3</v>
      </c>
      <c r="EO54" s="691">
        <f t="shared" si="101"/>
        <v>0.3</v>
      </c>
      <c r="EP54" s="691">
        <f t="shared" si="37"/>
        <v>0.3</v>
      </c>
      <c r="EQ54" s="691">
        <f t="shared" si="38"/>
        <v>0.3</v>
      </c>
      <c r="ER54" s="691">
        <f t="shared" si="102"/>
        <v>0.4</v>
      </c>
      <c r="ES54" s="693">
        <f t="shared" si="102"/>
        <v>0.375</v>
      </c>
      <c r="ET54" s="691">
        <f t="shared" si="102"/>
        <v>0.375</v>
      </c>
      <c r="EU54" s="691">
        <f t="shared" si="102"/>
        <v>0.375</v>
      </c>
      <c r="EW54" s="551">
        <v>4.2</v>
      </c>
      <c r="EX54" s="555" t="s">
        <v>719</v>
      </c>
      <c r="EY54" s="552" t="s">
        <v>294</v>
      </c>
      <c r="EZ54" s="680">
        <f t="shared" si="103"/>
        <v>0.3</v>
      </c>
      <c r="FA54" s="680"/>
      <c r="FB54" s="680"/>
      <c r="FC54" s="680"/>
      <c r="FD54" s="759"/>
      <c r="FE54" s="680"/>
      <c r="FF54" s="680"/>
      <c r="FG54" s="680"/>
      <c r="FH54" s="680"/>
      <c r="FI54" s="680"/>
      <c r="FJ54" s="752"/>
      <c r="FK54" s="680"/>
      <c r="FL54" s="680"/>
    </row>
    <row r="55" spans="1:168">
      <c r="A55" s="91"/>
      <c r="B55" s="951" t="str">
        <f t="shared" si="96"/>
        <v>4.2.1</v>
      </c>
      <c r="C55" s="981" t="str">
        <f t="shared" si="8"/>
        <v>換気量</v>
      </c>
      <c r="D55" s="984" t="e">
        <f t="shared" ref="D55:E58" si="104">IF(I$54&gt;0,G55/I$54,0)</f>
        <v>#REF!</v>
      </c>
      <c r="E55" s="983" t="e">
        <f t="shared" si="104"/>
        <v>#REF!</v>
      </c>
      <c r="F55" s="91"/>
      <c r="G55" s="983" t="e">
        <f t="shared" si="93"/>
        <v>#REF!</v>
      </c>
      <c r="H55" s="983" t="e">
        <f t="shared" si="94"/>
        <v>#REF!</v>
      </c>
      <c r="I55" s="983"/>
      <c r="J55" s="983"/>
      <c r="K55" s="983" t="e">
        <f>IF(#REF!=0,0,1)</f>
        <v>#REF!</v>
      </c>
      <c r="L55" s="983" t="e">
        <f>IF(#REF!=0,0,1)</f>
        <v>#REF!</v>
      </c>
      <c r="M55" s="983">
        <f t="shared" si="75"/>
        <v>0.33333333333333331</v>
      </c>
      <c r="N55" s="983">
        <f t="shared" si="95"/>
        <v>0</v>
      </c>
      <c r="O55" s="91"/>
      <c r="P55" s="1047"/>
      <c r="Q55" s="1013"/>
      <c r="R55" s="1008">
        <v>1</v>
      </c>
      <c r="S55" s="988" t="s">
        <v>295</v>
      </c>
      <c r="T55" s="1068"/>
      <c r="U55" s="892"/>
      <c r="V55" s="817">
        <f t="shared" si="56"/>
        <v>0</v>
      </c>
      <c r="W55" s="838">
        <f t="shared" si="52"/>
        <v>0</v>
      </c>
      <c r="X55" s="91"/>
      <c r="Y55" s="929">
        <f t="shared" si="39"/>
        <v>0</v>
      </c>
      <c r="Z55" s="929">
        <f t="shared" si="40"/>
        <v>0</v>
      </c>
      <c r="AA55" s="929">
        <f t="shared" si="41"/>
        <v>0</v>
      </c>
      <c r="AB55" s="929">
        <f t="shared" si="42"/>
        <v>0</v>
      </c>
      <c r="AC55" s="929">
        <f t="shared" si="43"/>
        <v>0</v>
      </c>
      <c r="AD55" s="929">
        <f t="shared" si="44"/>
        <v>0</v>
      </c>
      <c r="AE55" s="929">
        <f t="shared" si="45"/>
        <v>0</v>
      </c>
      <c r="AF55" s="929">
        <f t="shared" si="46"/>
        <v>0</v>
      </c>
      <c r="AG55" s="929">
        <f t="shared" si="47"/>
        <v>0</v>
      </c>
      <c r="AH55" s="929">
        <f t="shared" si="48"/>
        <v>0</v>
      </c>
      <c r="AI55" s="929">
        <f t="shared" si="49"/>
        <v>0</v>
      </c>
      <c r="AJ55" s="929">
        <f t="shared" si="50"/>
        <v>0</v>
      </c>
      <c r="AK55" s="929">
        <f t="shared" si="51"/>
        <v>0</v>
      </c>
      <c r="AL55" s="91"/>
      <c r="AM55" s="785"/>
      <c r="AN55" s="785"/>
      <c r="AO55" s="785"/>
      <c r="AP55" s="785"/>
      <c r="AQ55" s="785"/>
      <c r="AR55" s="785"/>
      <c r="AS55" s="785"/>
      <c r="AT55" s="785"/>
      <c r="AU55" s="785"/>
      <c r="AV55" s="785"/>
      <c r="AW55" s="785"/>
      <c r="AX55" s="785"/>
      <c r="AY55" s="785"/>
      <c r="AZ55" s="91"/>
      <c r="BA55" s="990"/>
      <c r="BB55" s="990" t="e">
        <f t="shared" si="76"/>
        <v>#REF!</v>
      </c>
      <c r="BC55" s="990"/>
      <c r="BD55" s="991" t="e">
        <f>BR55*#REF!</f>
        <v>#REF!</v>
      </c>
      <c r="BE55" s="991" t="e">
        <f>BS55*#REF!</f>
        <v>#REF!</v>
      </c>
      <c r="BF55" s="991" t="e">
        <f>BT55*#REF!</f>
        <v>#REF!</v>
      </c>
      <c r="BG55" s="991" t="e">
        <f>BU55*#REF!</f>
        <v>#REF!</v>
      </c>
      <c r="BH55" s="1011" t="e">
        <f>BV55*#REF!</f>
        <v>#REF!</v>
      </c>
      <c r="BI55" s="991" t="e">
        <f>BW55*#REF!</f>
        <v>#REF!</v>
      </c>
      <c r="BJ55" s="991" t="e">
        <f>BX55*#REF!</f>
        <v>#REF!</v>
      </c>
      <c r="BK55" s="991" t="e">
        <f>BY55*#REF!</f>
        <v>#REF!</v>
      </c>
      <c r="BL55" s="991" t="e">
        <f>BZ55*#REF!</f>
        <v>#REF!</v>
      </c>
      <c r="BM55" s="991" t="e">
        <f>CA55*#REF!</f>
        <v>#REF!</v>
      </c>
      <c r="BN55" s="91"/>
      <c r="BO55" s="992" t="str">
        <f t="shared" si="77"/>
        <v>4.2.1</v>
      </c>
      <c r="BP55" s="992" t="str">
        <f t="shared" si="78"/>
        <v xml:space="preserve"> Q1 4.2</v>
      </c>
      <c r="BQ55" s="981" t="str">
        <f t="shared" si="79"/>
        <v>換気量</v>
      </c>
      <c r="BR55" s="993">
        <f t="shared" si="80"/>
        <v>0.33333333333333331</v>
      </c>
      <c r="BS55" s="993">
        <f t="shared" si="81"/>
        <v>0.33333333333333331</v>
      </c>
      <c r="BT55" s="993">
        <f t="shared" si="82"/>
        <v>0.5</v>
      </c>
      <c r="BU55" s="993">
        <f t="shared" si="83"/>
        <v>0.5</v>
      </c>
      <c r="BV55" s="1012">
        <f t="shared" si="84"/>
        <v>0.33333333333333331</v>
      </c>
      <c r="BW55" s="993">
        <f t="shared" si="85"/>
        <v>0.33333333333333331</v>
      </c>
      <c r="BX55" s="993">
        <f t="shared" si="86"/>
        <v>0.33333333333333331</v>
      </c>
      <c r="BY55" s="993">
        <f t="shared" si="87"/>
        <v>0.5</v>
      </c>
      <c r="BZ55" s="993">
        <f t="shared" si="88"/>
        <v>0.5</v>
      </c>
      <c r="CA55" s="993">
        <f t="shared" si="89"/>
        <v>0.5</v>
      </c>
      <c r="CB55" s="994">
        <f t="shared" si="90"/>
        <v>0.33333333333333331</v>
      </c>
      <c r="CC55" s="993">
        <f t="shared" si="91"/>
        <v>0.33333333333333331</v>
      </c>
      <c r="CD55" s="993">
        <f t="shared" si="92"/>
        <v>0.33333333333333331</v>
      </c>
      <c r="CF55" s="551" t="s">
        <v>768</v>
      </c>
      <c r="CG55" s="555" t="s">
        <v>724</v>
      </c>
      <c r="CH55" s="556" t="s">
        <v>725</v>
      </c>
      <c r="CI55" s="585">
        <v>0.25</v>
      </c>
      <c r="CJ55" s="585">
        <v>0.25</v>
      </c>
      <c r="CK55" s="588">
        <v>0.33333333333333331</v>
      </c>
      <c r="CL55" s="588">
        <v>0.33333333333333331</v>
      </c>
      <c r="CM55" s="588">
        <v>0.33333333333333331</v>
      </c>
      <c r="CN55" s="585">
        <v>0.25</v>
      </c>
      <c r="CO55" s="558">
        <v>0.25</v>
      </c>
      <c r="CP55" s="588">
        <v>0.33333333333333331</v>
      </c>
      <c r="CQ55" s="588">
        <v>0.33333333333333331</v>
      </c>
      <c r="CR55" s="585"/>
      <c r="CS55" s="559">
        <v>0.25</v>
      </c>
      <c r="CT55" s="558">
        <v>0.25</v>
      </c>
      <c r="CU55" s="558"/>
      <c r="CW55" s="551" t="s">
        <v>768</v>
      </c>
      <c r="CX55" s="555" t="s">
        <v>724</v>
      </c>
      <c r="CY55" s="556" t="s">
        <v>725</v>
      </c>
      <c r="CZ55" s="558">
        <v>0.33333333333333331</v>
      </c>
      <c r="DA55" s="558">
        <v>0.33333333333333331</v>
      </c>
      <c r="DB55" s="558">
        <v>0.5</v>
      </c>
      <c r="DC55" s="558">
        <v>0.5</v>
      </c>
      <c r="DD55" s="565">
        <v>0.5</v>
      </c>
      <c r="DE55" s="558">
        <v>0.33333333333333331</v>
      </c>
      <c r="DF55" s="558">
        <v>0.33333333333333331</v>
      </c>
      <c r="DG55" s="558">
        <v>0.5</v>
      </c>
      <c r="DH55" s="558">
        <v>0.5</v>
      </c>
      <c r="DI55" s="558">
        <v>0.5</v>
      </c>
      <c r="DJ55" s="559">
        <v>0.33333333333333331</v>
      </c>
      <c r="DK55" s="558">
        <v>0.33333333333333331</v>
      </c>
      <c r="DL55" s="558">
        <v>0.33333333333333331</v>
      </c>
      <c r="DN55" s="551" t="s">
        <v>768</v>
      </c>
      <c r="DO55" s="555" t="s">
        <v>724</v>
      </c>
      <c r="DP55" s="556" t="s">
        <v>725</v>
      </c>
      <c r="DQ55" s="773">
        <f>0.25/(0.25+0.25+0.25)</f>
        <v>0.33333333333333331</v>
      </c>
      <c r="DR55" s="773">
        <f t="shared" ref="DR55:DR57" si="105">0.25/(0.25+0.25+0.25)</f>
        <v>0.33333333333333331</v>
      </c>
      <c r="DS55" s="773">
        <f>0.33/(0.33+0.33)</f>
        <v>0.5</v>
      </c>
      <c r="DT55" s="773">
        <f>0.33/(0.33+0.33)</f>
        <v>0.5</v>
      </c>
      <c r="DU55" s="773">
        <f t="shared" ref="DU55:EC57" si="106">0.25/(0.25+0.25+0.25)</f>
        <v>0.33333333333333331</v>
      </c>
      <c r="DV55" s="773">
        <f t="shared" si="106"/>
        <v>0.33333333333333331</v>
      </c>
      <c r="DW55" s="773">
        <f t="shared" si="106"/>
        <v>0.33333333333333331</v>
      </c>
      <c r="DX55" s="773">
        <f>0.33/(0.33+0.33)</f>
        <v>0.5</v>
      </c>
      <c r="DY55" s="773">
        <f>0.33/(0.33+0.33)</f>
        <v>0.5</v>
      </c>
      <c r="DZ55" s="585">
        <v>0.5</v>
      </c>
      <c r="EA55" s="773">
        <f t="shared" si="106"/>
        <v>0.33333333333333331</v>
      </c>
      <c r="EB55" s="773">
        <f t="shared" si="106"/>
        <v>0.33333333333333331</v>
      </c>
      <c r="EC55" s="773">
        <f t="shared" si="106"/>
        <v>0.33333333333333331</v>
      </c>
      <c r="ED55" s="652"/>
      <c r="EF55" s="551" t="s">
        <v>452</v>
      </c>
      <c r="EG55" s="555" t="s">
        <v>724</v>
      </c>
      <c r="EH55" s="556" t="s">
        <v>725</v>
      </c>
      <c r="EI55" s="691">
        <f t="shared" si="33"/>
        <v>0.33333333333333331</v>
      </c>
      <c r="EJ55" s="691">
        <f t="shared" si="34"/>
        <v>0.33333333333333331</v>
      </c>
      <c r="EK55" s="691">
        <f t="shared" si="35"/>
        <v>0.5</v>
      </c>
      <c r="EL55" s="691">
        <f t="shared" si="36"/>
        <v>0.5</v>
      </c>
      <c r="EM55" s="692">
        <f t="shared" si="101"/>
        <v>0.33333333333333331</v>
      </c>
      <c r="EN55" s="691">
        <f t="shared" si="101"/>
        <v>0.33333333333333331</v>
      </c>
      <c r="EO55" s="691">
        <f t="shared" si="101"/>
        <v>0.33333333333333331</v>
      </c>
      <c r="EP55" s="691">
        <f t="shared" si="37"/>
        <v>0.5</v>
      </c>
      <c r="EQ55" s="691">
        <f t="shared" si="38"/>
        <v>0.5</v>
      </c>
      <c r="ER55" s="691">
        <f t="shared" si="102"/>
        <v>0.5</v>
      </c>
      <c r="ES55" s="693">
        <f t="shared" si="102"/>
        <v>0.33333333333333331</v>
      </c>
      <c r="ET55" s="691">
        <f t="shared" si="102"/>
        <v>0.33333333333333331</v>
      </c>
      <c r="EU55" s="691">
        <f t="shared" si="102"/>
        <v>0.33333333333333331</v>
      </c>
      <c r="EW55" s="551" t="s">
        <v>452</v>
      </c>
      <c r="EX55" s="555" t="s">
        <v>724</v>
      </c>
      <c r="EY55" s="556" t="s">
        <v>725</v>
      </c>
      <c r="EZ55" s="680">
        <f t="shared" si="103"/>
        <v>0.33333333333333331</v>
      </c>
      <c r="FA55" s="680"/>
      <c r="FB55" s="680"/>
      <c r="FC55" s="680"/>
      <c r="FD55" s="751"/>
      <c r="FE55" s="680"/>
      <c r="FF55" s="680"/>
      <c r="FG55" s="680"/>
      <c r="FH55" s="680"/>
      <c r="FI55" s="680"/>
      <c r="FJ55" s="752"/>
      <c r="FK55" s="680"/>
      <c r="FL55" s="680"/>
    </row>
    <row r="56" spans="1:168">
      <c r="A56" s="91"/>
      <c r="B56" s="951" t="str">
        <f t="shared" si="96"/>
        <v>4.2.2</v>
      </c>
      <c r="C56" s="981" t="str">
        <f t="shared" si="8"/>
        <v>自然換気性能</v>
      </c>
      <c r="D56" s="984" t="e">
        <f t="shared" si="104"/>
        <v>#REF!</v>
      </c>
      <c r="E56" s="983" t="e">
        <f t="shared" si="104"/>
        <v>#REF!</v>
      </c>
      <c r="F56" s="91"/>
      <c r="G56" s="983" t="e">
        <f t="shared" si="93"/>
        <v>#REF!</v>
      </c>
      <c r="H56" s="983" t="e">
        <f t="shared" si="94"/>
        <v>#REF!</v>
      </c>
      <c r="I56" s="983"/>
      <c r="J56" s="983"/>
      <c r="K56" s="983" t="e">
        <f>IF(#REF!=0,0,1)</f>
        <v>#REF!</v>
      </c>
      <c r="L56" s="983" t="e">
        <f>IF(#REF!=0,0,1)</f>
        <v>#REF!</v>
      </c>
      <c r="M56" s="983">
        <f t="shared" si="75"/>
        <v>0.33333333333333331</v>
      </c>
      <c r="N56" s="983">
        <f t="shared" si="95"/>
        <v>0</v>
      </c>
      <c r="O56" s="91"/>
      <c r="P56" s="1047"/>
      <c r="Q56" s="1013"/>
      <c r="R56" s="1008">
        <v>2</v>
      </c>
      <c r="S56" s="988" t="s">
        <v>669</v>
      </c>
      <c r="T56" s="1029"/>
      <c r="U56" s="892"/>
      <c r="V56" s="804">
        <f t="shared" si="56"/>
        <v>0</v>
      </c>
      <c r="W56" s="805">
        <f t="shared" si="52"/>
        <v>0</v>
      </c>
      <c r="X56" s="91"/>
      <c r="Y56" s="929">
        <f t="shared" si="39"/>
        <v>0</v>
      </c>
      <c r="Z56" s="929">
        <f t="shared" si="40"/>
        <v>0</v>
      </c>
      <c r="AA56" s="929">
        <f t="shared" si="41"/>
        <v>0</v>
      </c>
      <c r="AB56" s="929">
        <f t="shared" si="42"/>
        <v>0</v>
      </c>
      <c r="AC56" s="929">
        <f t="shared" si="43"/>
        <v>0</v>
      </c>
      <c r="AD56" s="929">
        <f t="shared" si="44"/>
        <v>0</v>
      </c>
      <c r="AE56" s="929">
        <f t="shared" si="45"/>
        <v>0</v>
      </c>
      <c r="AF56" s="929">
        <f t="shared" si="46"/>
        <v>0</v>
      </c>
      <c r="AG56" s="929">
        <f t="shared" si="47"/>
        <v>0</v>
      </c>
      <c r="AH56" s="929">
        <f t="shared" si="48"/>
        <v>0</v>
      </c>
      <c r="AI56" s="929">
        <f t="shared" si="49"/>
        <v>0</v>
      </c>
      <c r="AJ56" s="929">
        <f t="shared" si="50"/>
        <v>0</v>
      </c>
      <c r="AK56" s="929">
        <f t="shared" si="51"/>
        <v>0</v>
      </c>
      <c r="AL56" s="91"/>
      <c r="AM56" s="785"/>
      <c r="AN56" s="785"/>
      <c r="AO56" s="785"/>
      <c r="AP56" s="785"/>
      <c r="AQ56" s="785"/>
      <c r="AR56" s="785"/>
      <c r="AS56" s="785"/>
      <c r="AT56" s="785"/>
      <c r="AU56" s="785"/>
      <c r="AV56" s="785"/>
      <c r="AW56" s="785"/>
      <c r="AX56" s="785"/>
      <c r="AY56" s="785"/>
      <c r="AZ56" s="91"/>
      <c r="BA56" s="990"/>
      <c r="BB56" s="990" t="e">
        <f t="shared" si="76"/>
        <v>#REF!</v>
      </c>
      <c r="BC56" s="990"/>
      <c r="BD56" s="991" t="e">
        <f>BR56*#REF!</f>
        <v>#REF!</v>
      </c>
      <c r="BE56" s="991" t="e">
        <f>BS56*#REF!</f>
        <v>#REF!</v>
      </c>
      <c r="BF56" s="991" t="e">
        <f>BT56*#REF!</f>
        <v>#REF!</v>
      </c>
      <c r="BG56" s="991" t="e">
        <f>BU56*#REF!</f>
        <v>#REF!</v>
      </c>
      <c r="BH56" s="1011" t="e">
        <f>BV56*#REF!</f>
        <v>#REF!</v>
      </c>
      <c r="BI56" s="991" t="e">
        <f>BW56*#REF!</f>
        <v>#REF!</v>
      </c>
      <c r="BJ56" s="991" t="e">
        <f>BX56*#REF!</f>
        <v>#REF!</v>
      </c>
      <c r="BK56" s="991" t="e">
        <f>BY56*#REF!</f>
        <v>#REF!</v>
      </c>
      <c r="BL56" s="991" t="e">
        <f>BZ56*#REF!</f>
        <v>#REF!</v>
      </c>
      <c r="BM56" s="991" t="e">
        <f>CA56*#REF!</f>
        <v>#REF!</v>
      </c>
      <c r="BN56" s="91"/>
      <c r="BO56" s="992" t="str">
        <f t="shared" si="77"/>
        <v>4.2.2</v>
      </c>
      <c r="BP56" s="992" t="str">
        <f t="shared" si="78"/>
        <v xml:space="preserve"> Q1 4.2</v>
      </c>
      <c r="BQ56" s="981" t="str">
        <f t="shared" si="79"/>
        <v>自然換気性能</v>
      </c>
      <c r="BR56" s="993">
        <f t="shared" si="80"/>
        <v>0.33333333333333331</v>
      </c>
      <c r="BS56" s="993">
        <f t="shared" si="81"/>
        <v>0.33333333333333331</v>
      </c>
      <c r="BT56" s="993">
        <f t="shared" si="82"/>
        <v>0</v>
      </c>
      <c r="BU56" s="993">
        <f t="shared" si="83"/>
        <v>0</v>
      </c>
      <c r="BV56" s="1012">
        <f t="shared" si="84"/>
        <v>0.33333333333333331</v>
      </c>
      <c r="BW56" s="993">
        <f t="shared" si="85"/>
        <v>0.33333333333333331</v>
      </c>
      <c r="BX56" s="993">
        <f t="shared" si="86"/>
        <v>0.33333333333333331</v>
      </c>
      <c r="BY56" s="993">
        <f t="shared" si="87"/>
        <v>0</v>
      </c>
      <c r="BZ56" s="993">
        <f t="shared" si="88"/>
        <v>0</v>
      </c>
      <c r="CA56" s="993">
        <f t="shared" si="89"/>
        <v>0</v>
      </c>
      <c r="CB56" s="994">
        <f t="shared" si="90"/>
        <v>0.33333333333333331</v>
      </c>
      <c r="CC56" s="993">
        <f t="shared" si="91"/>
        <v>0.33333333333333331</v>
      </c>
      <c r="CD56" s="993">
        <f t="shared" si="92"/>
        <v>0.33333333333333331</v>
      </c>
      <c r="CF56" s="551" t="s">
        <v>769</v>
      </c>
      <c r="CG56" s="555" t="s">
        <v>724</v>
      </c>
      <c r="CH56" s="556" t="s">
        <v>726</v>
      </c>
      <c r="CI56" s="585">
        <v>0.25</v>
      </c>
      <c r="CJ56" s="585">
        <v>0.25</v>
      </c>
      <c r="CK56" s="585"/>
      <c r="CL56" s="585"/>
      <c r="CM56" s="586"/>
      <c r="CN56" s="585">
        <v>0.25</v>
      </c>
      <c r="CO56" s="558">
        <v>0.25</v>
      </c>
      <c r="CP56" s="585"/>
      <c r="CQ56" s="585"/>
      <c r="CR56" s="585"/>
      <c r="CS56" s="559">
        <v>0.25</v>
      </c>
      <c r="CT56" s="558">
        <v>0.25</v>
      </c>
      <c r="CU56" s="558">
        <v>0.33</v>
      </c>
      <c r="CW56" s="551" t="s">
        <v>769</v>
      </c>
      <c r="CX56" s="555" t="s">
        <v>724</v>
      </c>
      <c r="CY56" s="556" t="s">
        <v>726</v>
      </c>
      <c r="CZ56" s="558">
        <v>0.33333333333333331</v>
      </c>
      <c r="DA56" s="558">
        <v>0.33333333333333331</v>
      </c>
      <c r="DB56" s="558"/>
      <c r="DC56" s="558"/>
      <c r="DD56" s="565"/>
      <c r="DE56" s="558">
        <v>0.33333333333333331</v>
      </c>
      <c r="DF56" s="558">
        <v>0.33333333333333331</v>
      </c>
      <c r="DG56" s="558"/>
      <c r="DH56" s="558"/>
      <c r="DI56" s="558"/>
      <c r="DJ56" s="559">
        <v>0.33333333333333331</v>
      </c>
      <c r="DK56" s="558">
        <v>0.33333333333333331</v>
      </c>
      <c r="DL56" s="558">
        <v>0.33333333333333331</v>
      </c>
      <c r="DN56" s="551" t="s">
        <v>769</v>
      </c>
      <c r="DO56" s="555" t="s">
        <v>724</v>
      </c>
      <c r="DP56" s="556" t="s">
        <v>726</v>
      </c>
      <c r="DQ56" s="773">
        <f t="shared" ref="DQ56:DQ57" si="107">0.25/(0.25+0.25+0.25)</f>
        <v>0.33333333333333331</v>
      </c>
      <c r="DR56" s="773">
        <f t="shared" si="105"/>
        <v>0.33333333333333331</v>
      </c>
      <c r="DS56" s="585"/>
      <c r="DT56" s="585"/>
      <c r="DU56" s="773">
        <f t="shared" si="106"/>
        <v>0.33333333333333331</v>
      </c>
      <c r="DV56" s="773">
        <f t="shared" si="106"/>
        <v>0.33333333333333331</v>
      </c>
      <c r="DW56" s="773">
        <f t="shared" si="106"/>
        <v>0.33333333333333331</v>
      </c>
      <c r="DX56" s="585"/>
      <c r="DY56" s="585"/>
      <c r="DZ56" s="585"/>
      <c r="EA56" s="773">
        <f t="shared" si="106"/>
        <v>0.33333333333333331</v>
      </c>
      <c r="EB56" s="773">
        <f t="shared" si="106"/>
        <v>0.33333333333333331</v>
      </c>
      <c r="EC56" s="773">
        <f t="shared" si="106"/>
        <v>0.33333333333333331</v>
      </c>
      <c r="ED56" s="652"/>
      <c r="EF56" s="551" t="s">
        <v>453</v>
      </c>
      <c r="EG56" s="555" t="s">
        <v>724</v>
      </c>
      <c r="EH56" s="556" t="s">
        <v>726</v>
      </c>
      <c r="EI56" s="691">
        <f t="shared" si="33"/>
        <v>0.33333333333333331</v>
      </c>
      <c r="EJ56" s="691">
        <f t="shared" si="34"/>
        <v>0.33333333333333331</v>
      </c>
      <c r="EK56" s="691">
        <f t="shared" si="35"/>
        <v>0</v>
      </c>
      <c r="EL56" s="691">
        <f t="shared" si="36"/>
        <v>0</v>
      </c>
      <c r="EM56" s="694">
        <f t="shared" si="101"/>
        <v>0.33333333333333331</v>
      </c>
      <c r="EN56" s="691">
        <f t="shared" si="101"/>
        <v>0.33333333333333331</v>
      </c>
      <c r="EO56" s="691">
        <f t="shared" si="101"/>
        <v>0.33333333333333331</v>
      </c>
      <c r="EP56" s="691">
        <f t="shared" si="37"/>
        <v>0</v>
      </c>
      <c r="EQ56" s="691">
        <f t="shared" si="38"/>
        <v>0</v>
      </c>
      <c r="ER56" s="691">
        <f t="shared" si="102"/>
        <v>0</v>
      </c>
      <c r="ES56" s="693">
        <f t="shared" si="102"/>
        <v>0.33333333333333331</v>
      </c>
      <c r="ET56" s="691">
        <f t="shared" si="102"/>
        <v>0.33333333333333331</v>
      </c>
      <c r="EU56" s="691">
        <f t="shared" si="102"/>
        <v>0.33333333333333331</v>
      </c>
      <c r="EW56" s="551" t="s">
        <v>453</v>
      </c>
      <c r="EX56" s="555" t="s">
        <v>724</v>
      </c>
      <c r="EY56" s="556" t="s">
        <v>726</v>
      </c>
      <c r="EZ56" s="680">
        <f t="shared" si="103"/>
        <v>0.33333333333333331</v>
      </c>
      <c r="FA56" s="680"/>
      <c r="FB56" s="680"/>
      <c r="FC56" s="680"/>
      <c r="FD56" s="759"/>
      <c r="FE56" s="680"/>
      <c r="FF56" s="680"/>
      <c r="FG56" s="680"/>
      <c r="FH56" s="680"/>
      <c r="FI56" s="680"/>
      <c r="FJ56" s="752"/>
      <c r="FK56" s="680"/>
      <c r="FL56" s="680"/>
    </row>
    <row r="57" spans="1:168" ht="14.25" thickBot="1">
      <c r="A57" s="91"/>
      <c r="B57" s="951" t="str">
        <f t="shared" si="96"/>
        <v>4.2.3</v>
      </c>
      <c r="C57" s="981" t="str">
        <f t="shared" si="8"/>
        <v>取り入れ外気への配慮</v>
      </c>
      <c r="D57" s="984" t="e">
        <f t="shared" si="104"/>
        <v>#REF!</v>
      </c>
      <c r="E57" s="983" t="e">
        <f t="shared" si="104"/>
        <v>#REF!</v>
      </c>
      <c r="F57" s="91"/>
      <c r="G57" s="983" t="e">
        <f t="shared" si="93"/>
        <v>#REF!</v>
      </c>
      <c r="H57" s="983" t="e">
        <f t="shared" si="94"/>
        <v>#REF!</v>
      </c>
      <c r="I57" s="983"/>
      <c r="J57" s="983"/>
      <c r="K57" s="983" t="e">
        <f>IF(#REF!=0,0,1)</f>
        <v>#REF!</v>
      </c>
      <c r="L57" s="983" t="e">
        <f>IF(#REF!=0,0,1)</f>
        <v>#REF!</v>
      </c>
      <c r="M57" s="983">
        <f t="shared" si="75"/>
        <v>0.33333333333333331</v>
      </c>
      <c r="N57" s="983">
        <f t="shared" si="95"/>
        <v>0</v>
      </c>
      <c r="O57" s="91"/>
      <c r="P57" s="1047"/>
      <c r="Q57" s="1013"/>
      <c r="R57" s="1008">
        <v>3</v>
      </c>
      <c r="S57" s="988" t="s">
        <v>670</v>
      </c>
      <c r="T57" s="1029"/>
      <c r="U57" s="892"/>
      <c r="V57" s="815">
        <f t="shared" si="56"/>
        <v>0</v>
      </c>
      <c r="W57" s="837">
        <f t="shared" si="52"/>
        <v>0</v>
      </c>
      <c r="X57" s="91"/>
      <c r="Y57" s="929">
        <f t="shared" si="39"/>
        <v>0</v>
      </c>
      <c r="Z57" s="929">
        <f t="shared" si="40"/>
        <v>0</v>
      </c>
      <c r="AA57" s="929">
        <f t="shared" si="41"/>
        <v>0</v>
      </c>
      <c r="AB57" s="929">
        <f t="shared" si="42"/>
        <v>0</v>
      </c>
      <c r="AC57" s="929">
        <f t="shared" si="43"/>
        <v>0</v>
      </c>
      <c r="AD57" s="929">
        <f t="shared" si="44"/>
        <v>0</v>
      </c>
      <c r="AE57" s="929">
        <f t="shared" si="45"/>
        <v>0</v>
      </c>
      <c r="AF57" s="929">
        <f t="shared" si="46"/>
        <v>0</v>
      </c>
      <c r="AG57" s="929">
        <f t="shared" si="47"/>
        <v>0</v>
      </c>
      <c r="AH57" s="929">
        <f t="shared" si="48"/>
        <v>0</v>
      </c>
      <c r="AI57" s="929">
        <f t="shared" si="49"/>
        <v>0</v>
      </c>
      <c r="AJ57" s="929">
        <f t="shared" si="50"/>
        <v>0</v>
      </c>
      <c r="AK57" s="929">
        <f t="shared" si="51"/>
        <v>0</v>
      </c>
      <c r="AL57" s="91"/>
      <c r="AM57" s="788"/>
      <c r="AN57" s="788"/>
      <c r="AO57" s="788"/>
      <c r="AP57" s="788"/>
      <c r="AQ57" s="788"/>
      <c r="AR57" s="788"/>
      <c r="AS57" s="788"/>
      <c r="AT57" s="788"/>
      <c r="AU57" s="788"/>
      <c r="AV57" s="788"/>
      <c r="AW57" s="788"/>
      <c r="AX57" s="788"/>
      <c r="AY57" s="788"/>
      <c r="AZ57" s="91"/>
      <c r="BA57" s="990"/>
      <c r="BB57" s="990" t="e">
        <f t="shared" si="76"/>
        <v>#REF!</v>
      </c>
      <c r="BC57" s="990"/>
      <c r="BD57" s="991" t="e">
        <f>BR57*#REF!</f>
        <v>#REF!</v>
      </c>
      <c r="BE57" s="991" t="e">
        <f>BS57*#REF!</f>
        <v>#REF!</v>
      </c>
      <c r="BF57" s="991" t="e">
        <f>BT57*#REF!</f>
        <v>#REF!</v>
      </c>
      <c r="BG57" s="991" t="e">
        <f>BU57*#REF!</f>
        <v>#REF!</v>
      </c>
      <c r="BH57" s="1011" t="e">
        <f>BV57*#REF!</f>
        <v>#REF!</v>
      </c>
      <c r="BI57" s="991" t="e">
        <f>BW57*#REF!</f>
        <v>#REF!</v>
      </c>
      <c r="BJ57" s="991" t="e">
        <f>BX57*#REF!</f>
        <v>#REF!</v>
      </c>
      <c r="BK57" s="991" t="e">
        <f>BY57*#REF!</f>
        <v>#REF!</v>
      </c>
      <c r="BL57" s="991" t="e">
        <f>BZ57*#REF!</f>
        <v>#REF!</v>
      </c>
      <c r="BM57" s="991" t="e">
        <f>CA57*#REF!</f>
        <v>#REF!</v>
      </c>
      <c r="BN57" s="91"/>
      <c r="BO57" s="992" t="str">
        <f t="shared" si="77"/>
        <v>4.2.3</v>
      </c>
      <c r="BP57" s="992" t="str">
        <f t="shared" si="78"/>
        <v xml:space="preserve"> Q1 4.2</v>
      </c>
      <c r="BQ57" s="981" t="str">
        <f t="shared" si="79"/>
        <v>取り入れ外気への配慮</v>
      </c>
      <c r="BR57" s="993">
        <f t="shared" si="80"/>
        <v>0.33333333333333331</v>
      </c>
      <c r="BS57" s="993">
        <f t="shared" si="81"/>
        <v>0.33333333333333331</v>
      </c>
      <c r="BT57" s="993">
        <f t="shared" si="82"/>
        <v>0.5</v>
      </c>
      <c r="BU57" s="993">
        <f t="shared" si="83"/>
        <v>0.5</v>
      </c>
      <c r="BV57" s="1012">
        <f t="shared" si="84"/>
        <v>0.33333333333333331</v>
      </c>
      <c r="BW57" s="993">
        <f t="shared" si="85"/>
        <v>0.33333333333333331</v>
      </c>
      <c r="BX57" s="993">
        <f t="shared" si="86"/>
        <v>0.33333333333333331</v>
      </c>
      <c r="BY57" s="993">
        <f t="shared" si="87"/>
        <v>0.5</v>
      </c>
      <c r="BZ57" s="993">
        <f t="shared" si="88"/>
        <v>0.5</v>
      </c>
      <c r="CA57" s="993">
        <f t="shared" si="89"/>
        <v>0.5</v>
      </c>
      <c r="CB57" s="994">
        <f t="shared" si="90"/>
        <v>0.33333333333333331</v>
      </c>
      <c r="CC57" s="993">
        <f t="shared" si="91"/>
        <v>0.33333333333333331</v>
      </c>
      <c r="CD57" s="993">
        <f t="shared" si="92"/>
        <v>0.33333333333333331</v>
      </c>
      <c r="CF57" s="551" t="s">
        <v>770</v>
      </c>
      <c r="CG57" s="555" t="s">
        <v>724</v>
      </c>
      <c r="CH57" s="556" t="s">
        <v>727</v>
      </c>
      <c r="CI57" s="585">
        <v>0.25</v>
      </c>
      <c r="CJ57" s="585">
        <v>0.25</v>
      </c>
      <c r="CK57" s="588">
        <v>0.33333333333333331</v>
      </c>
      <c r="CL57" s="588">
        <v>0.33333333333333331</v>
      </c>
      <c r="CM57" s="588">
        <v>0.33333333333333331</v>
      </c>
      <c r="CN57" s="585">
        <v>0.25</v>
      </c>
      <c r="CO57" s="558">
        <v>0.25</v>
      </c>
      <c r="CP57" s="588">
        <v>0.33333333333333331</v>
      </c>
      <c r="CQ57" s="588">
        <v>0.33333333333333331</v>
      </c>
      <c r="CR57" s="585">
        <v>1</v>
      </c>
      <c r="CS57" s="559">
        <v>0.25</v>
      </c>
      <c r="CT57" s="558">
        <v>0.25</v>
      </c>
      <c r="CU57" s="558">
        <v>0.33</v>
      </c>
      <c r="CW57" s="551" t="s">
        <v>770</v>
      </c>
      <c r="CX57" s="555" t="s">
        <v>724</v>
      </c>
      <c r="CY57" s="556" t="s">
        <v>727</v>
      </c>
      <c r="CZ57" s="558">
        <v>0.33333333333333331</v>
      </c>
      <c r="DA57" s="558">
        <v>0.33333333333333331</v>
      </c>
      <c r="DB57" s="558">
        <v>0.5</v>
      </c>
      <c r="DC57" s="558">
        <v>0.5</v>
      </c>
      <c r="DD57" s="565">
        <v>0.5</v>
      </c>
      <c r="DE57" s="558">
        <v>0.33333333333333331</v>
      </c>
      <c r="DF57" s="558">
        <v>0.33333333333333331</v>
      </c>
      <c r="DG57" s="558">
        <v>0.5</v>
      </c>
      <c r="DH57" s="558">
        <v>0.5</v>
      </c>
      <c r="DI57" s="558">
        <v>0.5</v>
      </c>
      <c r="DJ57" s="559">
        <v>0.33333333333333331</v>
      </c>
      <c r="DK57" s="558">
        <v>0.33333333333333331</v>
      </c>
      <c r="DL57" s="558">
        <v>0.33333333333333331</v>
      </c>
      <c r="DN57" s="551" t="s">
        <v>770</v>
      </c>
      <c r="DO57" s="555" t="s">
        <v>724</v>
      </c>
      <c r="DP57" s="556" t="s">
        <v>727</v>
      </c>
      <c r="DQ57" s="773">
        <f t="shared" si="107"/>
        <v>0.33333333333333331</v>
      </c>
      <c r="DR57" s="773">
        <f t="shared" si="105"/>
        <v>0.33333333333333331</v>
      </c>
      <c r="DS57" s="773">
        <f>0.33/(0.33+0.33)</f>
        <v>0.5</v>
      </c>
      <c r="DT57" s="773">
        <f>0.33/(0.33+0.33)</f>
        <v>0.5</v>
      </c>
      <c r="DU57" s="773">
        <f t="shared" si="106"/>
        <v>0.33333333333333331</v>
      </c>
      <c r="DV57" s="773">
        <f t="shared" si="106"/>
        <v>0.33333333333333331</v>
      </c>
      <c r="DW57" s="773">
        <f t="shared" si="106"/>
        <v>0.33333333333333331</v>
      </c>
      <c r="DX57" s="773">
        <f>0.33/(0.33+0.33)</f>
        <v>0.5</v>
      </c>
      <c r="DY57" s="773">
        <f>0.33/(0.33+0.33)</f>
        <v>0.5</v>
      </c>
      <c r="DZ57" s="585">
        <v>0.5</v>
      </c>
      <c r="EA57" s="773">
        <f t="shared" si="106"/>
        <v>0.33333333333333331</v>
      </c>
      <c r="EB57" s="773">
        <f t="shared" si="106"/>
        <v>0.33333333333333331</v>
      </c>
      <c r="EC57" s="773">
        <f t="shared" si="106"/>
        <v>0.33333333333333331</v>
      </c>
      <c r="ED57" s="652"/>
      <c r="EF57" s="551" t="s">
        <v>770</v>
      </c>
      <c r="EG57" s="555" t="s">
        <v>724</v>
      </c>
      <c r="EH57" s="556" t="s">
        <v>727</v>
      </c>
      <c r="EI57" s="691">
        <f t="shared" si="33"/>
        <v>0.33333333333333331</v>
      </c>
      <c r="EJ57" s="691">
        <f t="shared" si="34"/>
        <v>0.33333333333333331</v>
      </c>
      <c r="EK57" s="691">
        <f t="shared" si="35"/>
        <v>0.5</v>
      </c>
      <c r="EL57" s="691">
        <f t="shared" si="36"/>
        <v>0.5</v>
      </c>
      <c r="EM57" s="692">
        <f t="shared" si="101"/>
        <v>0.33333333333333331</v>
      </c>
      <c r="EN57" s="691">
        <f t="shared" si="101"/>
        <v>0.33333333333333331</v>
      </c>
      <c r="EO57" s="691">
        <f t="shared" si="101"/>
        <v>0.33333333333333331</v>
      </c>
      <c r="EP57" s="691">
        <f t="shared" si="37"/>
        <v>0.5</v>
      </c>
      <c r="EQ57" s="691">
        <f t="shared" si="38"/>
        <v>0.5</v>
      </c>
      <c r="ER57" s="691">
        <f t="shared" si="102"/>
        <v>0.5</v>
      </c>
      <c r="ES57" s="693">
        <f t="shared" si="102"/>
        <v>0.33333333333333331</v>
      </c>
      <c r="ET57" s="691">
        <f t="shared" si="102"/>
        <v>0.33333333333333331</v>
      </c>
      <c r="EU57" s="691">
        <f t="shared" si="102"/>
        <v>0.33333333333333331</v>
      </c>
      <c r="EW57" s="551" t="s">
        <v>770</v>
      </c>
      <c r="EX57" s="555" t="s">
        <v>724</v>
      </c>
      <c r="EY57" s="556" t="s">
        <v>727</v>
      </c>
      <c r="EZ57" s="680">
        <f t="shared" si="103"/>
        <v>0.33333333333333331</v>
      </c>
      <c r="FA57" s="680"/>
      <c r="FB57" s="680"/>
      <c r="FC57" s="680"/>
      <c r="FD57" s="751"/>
      <c r="FE57" s="680"/>
      <c r="FF57" s="680"/>
      <c r="FG57" s="680"/>
      <c r="FH57" s="680"/>
      <c r="FI57" s="680"/>
      <c r="FJ57" s="752"/>
      <c r="FK57" s="680"/>
      <c r="FL57" s="680"/>
    </row>
    <row r="58" spans="1:168" ht="14.25" hidden="1" thickBot="1">
      <c r="A58" s="91"/>
      <c r="B58" s="951" t="str">
        <f t="shared" si="96"/>
        <v>4.2.4</v>
      </c>
      <c r="C58" s="1050">
        <f t="shared" si="8"/>
        <v>0</v>
      </c>
      <c r="D58" s="1051" t="e">
        <f t="shared" si="104"/>
        <v>#REF!</v>
      </c>
      <c r="E58" s="1052" t="e">
        <f t="shared" si="104"/>
        <v>#REF!</v>
      </c>
      <c r="F58" s="91"/>
      <c r="G58" s="1052" t="e">
        <f t="shared" si="93"/>
        <v>#REF!</v>
      </c>
      <c r="H58" s="1052" t="e">
        <f t="shared" si="94"/>
        <v>#REF!</v>
      </c>
      <c r="I58" s="1052"/>
      <c r="J58" s="1052"/>
      <c r="K58" s="1052" t="e">
        <f>IF(#REF!=0,0,1)</f>
        <v>#REF!</v>
      </c>
      <c r="L58" s="1052" t="e">
        <f>IF(#REF!=0,0,1)</f>
        <v>#REF!</v>
      </c>
      <c r="M58" s="1052">
        <f t="shared" si="75"/>
        <v>0</v>
      </c>
      <c r="N58" s="1052">
        <f t="shared" si="95"/>
        <v>0</v>
      </c>
      <c r="O58" s="91"/>
      <c r="P58" s="1049"/>
      <c r="Q58" s="1001"/>
      <c r="R58" s="1002">
        <v>4</v>
      </c>
      <c r="S58" s="1003" t="s">
        <v>671</v>
      </c>
      <c r="T58" s="1004"/>
      <c r="U58" s="892"/>
      <c r="V58" s="815">
        <f t="shared" si="56"/>
        <v>0</v>
      </c>
      <c r="W58" s="837">
        <f t="shared" si="52"/>
        <v>0</v>
      </c>
      <c r="X58" s="91"/>
      <c r="Y58" s="929">
        <f t="shared" si="39"/>
        <v>0</v>
      </c>
      <c r="Z58" s="929">
        <f t="shared" si="40"/>
        <v>0</v>
      </c>
      <c r="AA58" s="929">
        <f t="shared" si="41"/>
        <v>0</v>
      </c>
      <c r="AB58" s="929">
        <f t="shared" si="42"/>
        <v>0</v>
      </c>
      <c r="AC58" s="929">
        <f t="shared" si="43"/>
        <v>0</v>
      </c>
      <c r="AD58" s="929">
        <f t="shared" si="44"/>
        <v>0</v>
      </c>
      <c r="AE58" s="929">
        <f t="shared" si="45"/>
        <v>0</v>
      </c>
      <c r="AF58" s="929">
        <f t="shared" si="46"/>
        <v>0</v>
      </c>
      <c r="AG58" s="929">
        <f t="shared" si="47"/>
        <v>0</v>
      </c>
      <c r="AH58" s="929">
        <f t="shared" si="48"/>
        <v>0</v>
      </c>
      <c r="AI58" s="929">
        <f t="shared" si="49"/>
        <v>0</v>
      </c>
      <c r="AJ58" s="929">
        <f t="shared" si="50"/>
        <v>0</v>
      </c>
      <c r="AK58" s="929">
        <f t="shared" si="51"/>
        <v>0</v>
      </c>
      <c r="AL58" s="91"/>
      <c r="AM58" s="1005" t="s">
        <v>126</v>
      </c>
      <c r="AN58" s="1005" t="s">
        <v>126</v>
      </c>
      <c r="AO58" s="1005" t="s">
        <v>126</v>
      </c>
      <c r="AP58" s="1005" t="s">
        <v>126</v>
      </c>
      <c r="AQ58" s="1005" t="s">
        <v>126</v>
      </c>
      <c r="AR58" s="1005" t="s">
        <v>126</v>
      </c>
      <c r="AS58" s="1005" t="s">
        <v>126</v>
      </c>
      <c r="AT58" s="1005" t="s">
        <v>126</v>
      </c>
      <c r="AU58" s="1005" t="s">
        <v>126</v>
      </c>
      <c r="AV58" s="1005" t="s">
        <v>126</v>
      </c>
      <c r="AW58" s="1005" t="s">
        <v>126</v>
      </c>
      <c r="AX58" s="1005" t="s">
        <v>126</v>
      </c>
      <c r="AY58" s="1005" t="s">
        <v>126</v>
      </c>
      <c r="AZ58" s="91"/>
      <c r="BA58" s="1053"/>
      <c r="BB58" s="1053" t="e">
        <f t="shared" si="76"/>
        <v>#REF!</v>
      </c>
      <c r="BC58" s="1053"/>
      <c r="BD58" s="1054" t="e">
        <f>BR58*#REF!</f>
        <v>#REF!</v>
      </c>
      <c r="BE58" s="1054" t="e">
        <f>BS58*#REF!</f>
        <v>#REF!</v>
      </c>
      <c r="BF58" s="1054" t="e">
        <f>BT58*#REF!</f>
        <v>#REF!</v>
      </c>
      <c r="BG58" s="1054" t="e">
        <f>BU58*#REF!</f>
        <v>#REF!</v>
      </c>
      <c r="BH58" s="1055" t="e">
        <f>BV58*#REF!</f>
        <v>#REF!</v>
      </c>
      <c r="BI58" s="1054" t="e">
        <f>BW58*#REF!</f>
        <v>#REF!</v>
      </c>
      <c r="BJ58" s="1054" t="e">
        <f>BX58*#REF!</f>
        <v>#REF!</v>
      </c>
      <c r="BK58" s="1054" t="e">
        <f>BY58*#REF!</f>
        <v>#REF!</v>
      </c>
      <c r="BL58" s="1054" t="e">
        <f>BZ58*#REF!</f>
        <v>#REF!</v>
      </c>
      <c r="BM58" s="1054" t="e">
        <f>CA58*#REF!</f>
        <v>#REF!</v>
      </c>
      <c r="BN58" s="91"/>
      <c r="BO58" s="1056" t="str">
        <f t="shared" si="77"/>
        <v>4.2.4</v>
      </c>
      <c r="BP58" s="1056" t="str">
        <f t="shared" si="78"/>
        <v xml:space="preserve"> Q1 4.2</v>
      </c>
      <c r="BQ58" s="1050">
        <f t="shared" si="79"/>
        <v>0</v>
      </c>
      <c r="BR58" s="1057">
        <f t="shared" si="80"/>
        <v>0</v>
      </c>
      <c r="BS58" s="1057">
        <f t="shared" si="81"/>
        <v>0</v>
      </c>
      <c r="BT58" s="1057">
        <f t="shared" si="82"/>
        <v>0</v>
      </c>
      <c r="BU58" s="1057">
        <f t="shared" si="83"/>
        <v>0</v>
      </c>
      <c r="BV58" s="1058">
        <f t="shared" si="84"/>
        <v>0</v>
      </c>
      <c r="BW58" s="1057">
        <f t="shared" si="85"/>
        <v>0</v>
      </c>
      <c r="BX58" s="1057">
        <f t="shared" si="86"/>
        <v>0</v>
      </c>
      <c r="BY58" s="1057">
        <f t="shared" si="87"/>
        <v>0</v>
      </c>
      <c r="BZ58" s="1057">
        <f t="shared" si="88"/>
        <v>0</v>
      </c>
      <c r="CA58" s="1057">
        <f t="shared" si="89"/>
        <v>0</v>
      </c>
      <c r="CB58" s="1059">
        <f t="shared" si="90"/>
        <v>0</v>
      </c>
      <c r="CC58" s="1057">
        <f t="shared" si="91"/>
        <v>0</v>
      </c>
      <c r="CD58" s="1057">
        <f t="shared" si="92"/>
        <v>0</v>
      </c>
      <c r="CF58" s="551" t="s">
        <v>771</v>
      </c>
      <c r="CG58" s="555" t="s">
        <v>724</v>
      </c>
      <c r="CH58" s="556" t="s">
        <v>772</v>
      </c>
      <c r="CI58" s="580">
        <v>0.25</v>
      </c>
      <c r="CJ58" s="580">
        <v>0.25</v>
      </c>
      <c r="CK58" s="589">
        <v>0.33333333333333331</v>
      </c>
      <c r="CL58" s="589">
        <v>0.33333333333333331</v>
      </c>
      <c r="CM58" s="589">
        <v>0.33333333333333331</v>
      </c>
      <c r="CN58" s="580">
        <v>0.25</v>
      </c>
      <c r="CO58" s="558">
        <v>0.25</v>
      </c>
      <c r="CP58" s="589">
        <v>0.33333333333333331</v>
      </c>
      <c r="CQ58" s="589">
        <v>0.33333333333333331</v>
      </c>
      <c r="CR58" s="580"/>
      <c r="CS58" s="559">
        <v>0.25</v>
      </c>
      <c r="CT58" s="558">
        <v>0.25</v>
      </c>
      <c r="CU58" s="558">
        <v>0.33</v>
      </c>
      <c r="CW58" s="551" t="s">
        <v>771</v>
      </c>
      <c r="CX58" s="555" t="s">
        <v>724</v>
      </c>
      <c r="CY58" s="556" t="s">
        <v>772</v>
      </c>
      <c r="CZ58" s="558"/>
      <c r="DA58" s="558"/>
      <c r="DB58" s="558"/>
      <c r="DC58" s="558"/>
      <c r="DD58" s="565"/>
      <c r="DE58" s="558"/>
      <c r="DF58" s="558"/>
      <c r="DG58" s="558"/>
      <c r="DH58" s="558"/>
      <c r="DI58" s="558"/>
      <c r="DJ58" s="559"/>
      <c r="DK58" s="558"/>
      <c r="DL58" s="558"/>
      <c r="DN58" s="573" t="s">
        <v>771</v>
      </c>
      <c r="DO58" s="575" t="s">
        <v>724</v>
      </c>
      <c r="DP58" s="576"/>
      <c r="DQ58" s="580"/>
      <c r="DR58" s="580"/>
      <c r="DS58" s="580"/>
      <c r="DT58" s="580"/>
      <c r="DU58" s="580"/>
      <c r="DV58" s="580"/>
      <c r="DW58" s="580"/>
      <c r="DX58" s="580"/>
      <c r="DY58" s="580"/>
      <c r="DZ58" s="580"/>
      <c r="EA58" s="582"/>
      <c r="EB58" s="580"/>
      <c r="EC58" s="580"/>
      <c r="ED58" s="652"/>
      <c r="EF58" s="573" t="s">
        <v>771</v>
      </c>
      <c r="EG58" s="575" t="s">
        <v>724</v>
      </c>
      <c r="EH58" s="576"/>
      <c r="EI58" s="698"/>
      <c r="EJ58" s="698"/>
      <c r="EK58" s="698"/>
      <c r="EL58" s="698"/>
      <c r="EM58" s="698"/>
      <c r="EN58" s="698"/>
      <c r="EO58" s="698"/>
      <c r="EP58" s="698"/>
      <c r="EQ58" s="698"/>
      <c r="ER58" s="698"/>
      <c r="ES58" s="700"/>
      <c r="ET58" s="698"/>
      <c r="EU58" s="698"/>
      <c r="EW58" s="573"/>
      <c r="EX58" s="575"/>
      <c r="EY58" s="576"/>
      <c r="EZ58" s="756"/>
      <c r="FA58" s="756"/>
      <c r="FB58" s="756"/>
      <c r="FC58" s="756"/>
      <c r="FD58" s="756"/>
      <c r="FE58" s="756"/>
      <c r="FF58" s="756"/>
      <c r="FG58" s="756"/>
      <c r="FH58" s="756"/>
      <c r="FI58" s="756"/>
      <c r="FJ58" s="758"/>
      <c r="FK58" s="756"/>
      <c r="FL58" s="756"/>
    </row>
    <row r="59" spans="1:168" ht="14.25" thickBot="1">
      <c r="A59" s="91"/>
      <c r="B59" s="951">
        <f t="shared" si="96"/>
        <v>4.3</v>
      </c>
      <c r="C59" s="981" t="str">
        <f t="shared" si="8"/>
        <v>運用管理</v>
      </c>
      <c r="D59" s="982" t="e">
        <f>IF(I$48=0,0,G59/I$48)</f>
        <v>#REF!</v>
      </c>
      <c r="E59" s="983" t="e">
        <f>IF(J$48=0,0,H59/J$48)</f>
        <v>#REF!</v>
      </c>
      <c r="F59" s="91"/>
      <c r="G59" s="983" t="e">
        <f t="shared" si="93"/>
        <v>#REF!</v>
      </c>
      <c r="H59" s="983" t="e">
        <f t="shared" si="94"/>
        <v>#REF!</v>
      </c>
      <c r="I59" s="983" t="e">
        <f>G60+G61</f>
        <v>#REF!</v>
      </c>
      <c r="J59" s="983" t="e">
        <f>H60+H61</f>
        <v>#REF!</v>
      </c>
      <c r="K59" s="983" t="e">
        <f>IF(#REF!=0,0,1)</f>
        <v>#REF!</v>
      </c>
      <c r="L59" s="983" t="e">
        <f>IF(#REF!=0,0,1)</f>
        <v>#REF!</v>
      </c>
      <c r="M59" s="983">
        <f t="shared" si="75"/>
        <v>0.2</v>
      </c>
      <c r="N59" s="983">
        <f t="shared" si="95"/>
        <v>0</v>
      </c>
      <c r="O59" s="91"/>
      <c r="P59" s="1047"/>
      <c r="Q59" s="986">
        <v>4.3</v>
      </c>
      <c r="R59" s="1025" t="s">
        <v>672</v>
      </c>
      <c r="S59" s="1022"/>
      <c r="T59" s="1022"/>
      <c r="U59" s="892"/>
      <c r="V59" s="822">
        <f t="shared" si="56"/>
        <v>0</v>
      </c>
      <c r="W59" s="802">
        <f t="shared" si="52"/>
        <v>0</v>
      </c>
      <c r="X59" s="91"/>
      <c r="Y59" s="929">
        <f t="shared" si="39"/>
        <v>0</v>
      </c>
      <c r="Z59" s="929">
        <f t="shared" si="40"/>
        <v>0</v>
      </c>
      <c r="AA59" s="929">
        <f t="shared" si="41"/>
        <v>0</v>
      </c>
      <c r="AB59" s="929">
        <f t="shared" si="42"/>
        <v>0</v>
      </c>
      <c r="AC59" s="929">
        <f t="shared" si="43"/>
        <v>0</v>
      </c>
      <c r="AD59" s="929">
        <f t="shared" si="44"/>
        <v>0</v>
      </c>
      <c r="AE59" s="929">
        <f t="shared" si="45"/>
        <v>0</v>
      </c>
      <c r="AF59" s="929">
        <f t="shared" si="46"/>
        <v>0</v>
      </c>
      <c r="AG59" s="929">
        <f t="shared" si="47"/>
        <v>0</v>
      </c>
      <c r="AH59" s="929">
        <f t="shared" si="48"/>
        <v>0</v>
      </c>
      <c r="AI59" s="929">
        <f t="shared" si="49"/>
        <v>0</v>
      </c>
      <c r="AJ59" s="929">
        <f t="shared" si="50"/>
        <v>0</v>
      </c>
      <c r="AK59" s="929">
        <f t="shared" si="51"/>
        <v>0</v>
      </c>
      <c r="AL59" s="91"/>
      <c r="AM59" s="1064" t="s">
        <v>126</v>
      </c>
      <c r="AN59" s="1064" t="s">
        <v>126</v>
      </c>
      <c r="AO59" s="1064" t="s">
        <v>126</v>
      </c>
      <c r="AP59" s="1064" t="s">
        <v>126</v>
      </c>
      <c r="AQ59" s="1064" t="s">
        <v>126</v>
      </c>
      <c r="AR59" s="1064" t="s">
        <v>126</v>
      </c>
      <c r="AS59" s="1064" t="s">
        <v>126</v>
      </c>
      <c r="AT59" s="1064" t="s">
        <v>126</v>
      </c>
      <c r="AU59" s="1064" t="s">
        <v>126</v>
      </c>
      <c r="AV59" s="1064" t="s">
        <v>126</v>
      </c>
      <c r="AW59" s="1064" t="s">
        <v>126</v>
      </c>
      <c r="AX59" s="1064" t="s">
        <v>126</v>
      </c>
      <c r="AY59" s="1064" t="s">
        <v>126</v>
      </c>
      <c r="AZ59" s="91"/>
      <c r="BA59" s="990"/>
      <c r="BB59" s="990" t="e">
        <f t="shared" si="76"/>
        <v>#REF!</v>
      </c>
      <c r="BC59" s="990"/>
      <c r="BD59" s="991" t="e">
        <f>BR59*#REF!</f>
        <v>#REF!</v>
      </c>
      <c r="BE59" s="991" t="e">
        <f>BS59*#REF!</f>
        <v>#REF!</v>
      </c>
      <c r="BF59" s="991" t="e">
        <f>BT59*#REF!</f>
        <v>#REF!</v>
      </c>
      <c r="BG59" s="991" t="e">
        <f>BU59*#REF!</f>
        <v>#REF!</v>
      </c>
      <c r="BH59" s="1011" t="e">
        <f>BV59*#REF!</f>
        <v>#REF!</v>
      </c>
      <c r="BI59" s="991" t="e">
        <f>BW59*#REF!</f>
        <v>#REF!</v>
      </c>
      <c r="BJ59" s="991" t="e">
        <f>BX59*#REF!</f>
        <v>#REF!</v>
      </c>
      <c r="BK59" s="991" t="e">
        <f>BY59*#REF!</f>
        <v>#REF!</v>
      </c>
      <c r="BL59" s="991" t="e">
        <f>BZ59*#REF!</f>
        <v>#REF!</v>
      </c>
      <c r="BM59" s="991" t="e">
        <f>CA59*#REF!</f>
        <v>#REF!</v>
      </c>
      <c r="BN59" s="91"/>
      <c r="BO59" s="992">
        <f t="shared" si="77"/>
        <v>4.3</v>
      </c>
      <c r="BP59" s="992" t="str">
        <f t="shared" si="78"/>
        <v xml:space="preserve"> Q1 4</v>
      </c>
      <c r="BQ59" s="981" t="str">
        <f t="shared" si="79"/>
        <v>運用管理</v>
      </c>
      <c r="BR59" s="993">
        <f t="shared" si="80"/>
        <v>0.2</v>
      </c>
      <c r="BS59" s="993">
        <f t="shared" si="81"/>
        <v>0.2</v>
      </c>
      <c r="BT59" s="993">
        <f t="shared" si="82"/>
        <v>0.2</v>
      </c>
      <c r="BU59" s="993">
        <f t="shared" si="83"/>
        <v>0.2</v>
      </c>
      <c r="BV59" s="1012">
        <f t="shared" si="84"/>
        <v>0.2</v>
      </c>
      <c r="BW59" s="993">
        <f t="shared" si="85"/>
        <v>0.2</v>
      </c>
      <c r="BX59" s="993">
        <f t="shared" si="86"/>
        <v>0.2</v>
      </c>
      <c r="BY59" s="993">
        <f t="shared" si="87"/>
        <v>0.2</v>
      </c>
      <c r="BZ59" s="993">
        <f t="shared" si="88"/>
        <v>0.2</v>
      </c>
      <c r="CA59" s="993">
        <f t="shared" si="89"/>
        <v>0</v>
      </c>
      <c r="CB59" s="994">
        <f t="shared" si="90"/>
        <v>0</v>
      </c>
      <c r="CC59" s="993">
        <f t="shared" si="91"/>
        <v>0</v>
      </c>
      <c r="CD59" s="993">
        <f t="shared" si="92"/>
        <v>0</v>
      </c>
      <c r="CF59" s="551">
        <v>4.3</v>
      </c>
      <c r="CG59" s="555" t="s">
        <v>719</v>
      </c>
      <c r="CH59" s="552" t="s">
        <v>672</v>
      </c>
      <c r="CI59" s="585">
        <v>0.2</v>
      </c>
      <c r="CJ59" s="585">
        <v>0.2</v>
      </c>
      <c r="CK59" s="585">
        <v>0.2</v>
      </c>
      <c r="CL59" s="585">
        <v>0.2</v>
      </c>
      <c r="CM59" s="586">
        <v>0.2</v>
      </c>
      <c r="CN59" s="585">
        <v>0.2</v>
      </c>
      <c r="CO59" s="558">
        <v>0.2</v>
      </c>
      <c r="CP59" s="585">
        <v>0.2</v>
      </c>
      <c r="CQ59" s="585">
        <v>0.2</v>
      </c>
      <c r="CR59" s="585"/>
      <c r="CS59" s="559"/>
      <c r="CT59" s="558"/>
      <c r="CU59" s="558"/>
      <c r="CW59" s="551">
        <v>4.3</v>
      </c>
      <c r="CX59" s="555" t="s">
        <v>719</v>
      </c>
      <c r="CY59" s="552" t="s">
        <v>672</v>
      </c>
      <c r="CZ59" s="558">
        <v>0.2</v>
      </c>
      <c r="DA59" s="558">
        <v>0.2</v>
      </c>
      <c r="DB59" s="558">
        <v>0.2</v>
      </c>
      <c r="DC59" s="558">
        <v>0.2</v>
      </c>
      <c r="DD59" s="565">
        <v>0.2</v>
      </c>
      <c r="DE59" s="558">
        <v>0.2</v>
      </c>
      <c r="DF59" s="558">
        <v>0.2</v>
      </c>
      <c r="DG59" s="558">
        <v>0.2</v>
      </c>
      <c r="DH59" s="558">
        <v>0.2</v>
      </c>
      <c r="DI59" s="558"/>
      <c r="DJ59" s="559"/>
      <c r="DK59" s="558"/>
      <c r="DL59" s="558"/>
      <c r="DN59" s="551">
        <v>4.3</v>
      </c>
      <c r="DO59" s="555" t="s">
        <v>719</v>
      </c>
      <c r="DP59" s="552" t="s">
        <v>672</v>
      </c>
      <c r="DQ59" s="585">
        <v>0.2</v>
      </c>
      <c r="DR59" s="585">
        <v>0.2</v>
      </c>
      <c r="DS59" s="585">
        <v>0.2</v>
      </c>
      <c r="DT59" s="585">
        <v>0.2</v>
      </c>
      <c r="DU59" s="669">
        <v>0.2</v>
      </c>
      <c r="DV59" s="585">
        <v>0.2</v>
      </c>
      <c r="DW59" s="585">
        <v>0.2</v>
      </c>
      <c r="DX59" s="585">
        <v>0.2</v>
      </c>
      <c r="DY59" s="585">
        <v>0.2</v>
      </c>
      <c r="DZ59" s="585"/>
      <c r="EA59" s="587"/>
      <c r="EB59" s="585"/>
      <c r="EC59" s="585"/>
      <c r="ED59" s="652"/>
      <c r="EF59" s="551">
        <v>4.3</v>
      </c>
      <c r="EG59" s="555" t="s">
        <v>719</v>
      </c>
      <c r="EH59" s="552" t="s">
        <v>672</v>
      </c>
      <c r="EI59" s="691">
        <f t="shared" si="33"/>
        <v>0.2</v>
      </c>
      <c r="EJ59" s="691">
        <f t="shared" si="34"/>
        <v>0.2</v>
      </c>
      <c r="EK59" s="691">
        <f t="shared" si="35"/>
        <v>0.2</v>
      </c>
      <c r="EL59" s="691">
        <f t="shared" si="36"/>
        <v>0.2</v>
      </c>
      <c r="EM59" s="694">
        <f t="shared" ref="EM59:EO61" si="108">DU59</f>
        <v>0.2</v>
      </c>
      <c r="EN59" s="691">
        <f t="shared" si="108"/>
        <v>0.2</v>
      </c>
      <c r="EO59" s="691">
        <f t="shared" si="108"/>
        <v>0.2</v>
      </c>
      <c r="EP59" s="691">
        <f t="shared" si="37"/>
        <v>0.2</v>
      </c>
      <c r="EQ59" s="691">
        <f t="shared" si="38"/>
        <v>0.2</v>
      </c>
      <c r="ER59" s="691">
        <f t="shared" ref="ER59:EU61" si="109">DZ59</f>
        <v>0</v>
      </c>
      <c r="ES59" s="693">
        <f t="shared" si="109"/>
        <v>0</v>
      </c>
      <c r="ET59" s="691">
        <f t="shared" si="109"/>
        <v>0</v>
      </c>
      <c r="EU59" s="691">
        <f t="shared" si="109"/>
        <v>0</v>
      </c>
      <c r="EW59" s="551">
        <v>4.3</v>
      </c>
      <c r="EX59" s="555" t="s">
        <v>719</v>
      </c>
      <c r="EY59" s="552" t="s">
        <v>672</v>
      </c>
      <c r="EZ59" s="680">
        <f>DQ59</f>
        <v>0.2</v>
      </c>
      <c r="FA59" s="680"/>
      <c r="FB59" s="680"/>
      <c r="FC59" s="680"/>
      <c r="FD59" s="759"/>
      <c r="FE59" s="680"/>
      <c r="FF59" s="680"/>
      <c r="FG59" s="680"/>
      <c r="FH59" s="680"/>
      <c r="FI59" s="680"/>
      <c r="FJ59" s="752"/>
      <c r="FK59" s="680"/>
      <c r="FL59" s="680"/>
    </row>
    <row r="60" spans="1:168">
      <c r="A60" s="91"/>
      <c r="B60" s="951" t="str">
        <f t="shared" si="96"/>
        <v>4.3.1</v>
      </c>
      <c r="C60" s="981" t="str">
        <f t="shared" si="8"/>
        <v>CO2の監視</v>
      </c>
      <c r="D60" s="984" t="e">
        <f>IF(I$59&gt;0,G60/I$59,0)</f>
        <v>#REF!</v>
      </c>
      <c r="E60" s="983" t="e">
        <f>IF(J$59&gt;0,H60/J$59,0)</f>
        <v>#REF!</v>
      </c>
      <c r="F60" s="91"/>
      <c r="G60" s="983" t="e">
        <f t="shared" si="93"/>
        <v>#REF!</v>
      </c>
      <c r="H60" s="983" t="e">
        <f t="shared" si="94"/>
        <v>#REF!</v>
      </c>
      <c r="I60" s="983"/>
      <c r="J60" s="983"/>
      <c r="K60" s="983" t="e">
        <f>IF(#REF!=0,0,1)</f>
        <v>#REF!</v>
      </c>
      <c r="L60" s="983" t="e">
        <f>IF(#REF!=0,0,1)</f>
        <v>#REF!</v>
      </c>
      <c r="M60" s="983">
        <f t="shared" si="75"/>
        <v>0.5</v>
      </c>
      <c r="N60" s="983">
        <f t="shared" si="95"/>
        <v>0</v>
      </c>
      <c r="O60" s="91"/>
      <c r="P60" s="1047"/>
      <c r="Q60" s="1013"/>
      <c r="R60" s="1008">
        <v>1</v>
      </c>
      <c r="S60" s="988" t="s">
        <v>673</v>
      </c>
      <c r="T60" s="1029"/>
      <c r="U60" s="892"/>
      <c r="V60" s="817">
        <f t="shared" si="56"/>
        <v>0</v>
      </c>
      <c r="W60" s="838">
        <f t="shared" si="52"/>
        <v>0</v>
      </c>
      <c r="X60" s="91"/>
      <c r="Y60" s="929">
        <f t="shared" si="39"/>
        <v>0</v>
      </c>
      <c r="Z60" s="929">
        <f t="shared" si="40"/>
        <v>0</v>
      </c>
      <c r="AA60" s="929">
        <f t="shared" si="41"/>
        <v>0</v>
      </c>
      <c r="AB60" s="929">
        <f t="shared" si="42"/>
        <v>0</v>
      </c>
      <c r="AC60" s="929">
        <f t="shared" si="43"/>
        <v>0</v>
      </c>
      <c r="AD60" s="929">
        <f t="shared" si="44"/>
        <v>0</v>
      </c>
      <c r="AE60" s="929">
        <f t="shared" si="45"/>
        <v>0</v>
      </c>
      <c r="AF60" s="929">
        <f t="shared" si="46"/>
        <v>0</v>
      </c>
      <c r="AG60" s="929">
        <f t="shared" si="47"/>
        <v>0</v>
      </c>
      <c r="AH60" s="929">
        <f t="shared" si="48"/>
        <v>0</v>
      </c>
      <c r="AI60" s="929">
        <f t="shared" si="49"/>
        <v>0</v>
      </c>
      <c r="AJ60" s="929">
        <f t="shared" si="50"/>
        <v>0</v>
      </c>
      <c r="AK60" s="929">
        <f t="shared" si="51"/>
        <v>0</v>
      </c>
      <c r="AL60" s="91"/>
      <c r="AM60" s="784"/>
      <c r="AN60" s="784"/>
      <c r="AO60" s="784"/>
      <c r="AP60" s="784"/>
      <c r="AQ60" s="784"/>
      <c r="AR60" s="784"/>
      <c r="AS60" s="784"/>
      <c r="AT60" s="784"/>
      <c r="AU60" s="784"/>
      <c r="AV60" s="784"/>
      <c r="AW60" s="784"/>
      <c r="AX60" s="784"/>
      <c r="AY60" s="784"/>
      <c r="AZ60" s="91"/>
      <c r="BA60" s="990"/>
      <c r="BB60" s="990" t="e">
        <f t="shared" si="76"/>
        <v>#REF!</v>
      </c>
      <c r="BC60" s="990"/>
      <c r="BD60" s="991" t="e">
        <f>BR60*#REF!</f>
        <v>#REF!</v>
      </c>
      <c r="BE60" s="991" t="e">
        <f>BS60*#REF!</f>
        <v>#REF!</v>
      </c>
      <c r="BF60" s="991" t="e">
        <f>BT60*#REF!</f>
        <v>#REF!</v>
      </c>
      <c r="BG60" s="991" t="e">
        <f>BU60*#REF!</f>
        <v>#REF!</v>
      </c>
      <c r="BH60" s="1011" t="e">
        <f>BV60*#REF!</f>
        <v>#REF!</v>
      </c>
      <c r="BI60" s="991" t="e">
        <f>BW60*#REF!</f>
        <v>#REF!</v>
      </c>
      <c r="BJ60" s="991" t="e">
        <f>BX60*#REF!</f>
        <v>#REF!</v>
      </c>
      <c r="BK60" s="991" t="e">
        <f>BY60*#REF!</f>
        <v>#REF!</v>
      </c>
      <c r="BL60" s="991" t="e">
        <f>BZ60*#REF!</f>
        <v>#REF!</v>
      </c>
      <c r="BM60" s="991" t="e">
        <f>CA60*#REF!</f>
        <v>#REF!</v>
      </c>
      <c r="BN60" s="91"/>
      <c r="BO60" s="992" t="str">
        <f t="shared" si="77"/>
        <v>4.3.1</v>
      </c>
      <c r="BP60" s="992" t="str">
        <f t="shared" si="78"/>
        <v xml:space="preserve"> Q1 4.3</v>
      </c>
      <c r="BQ60" s="981" t="str">
        <f t="shared" si="79"/>
        <v>CO2の監視</v>
      </c>
      <c r="BR60" s="993">
        <f t="shared" si="80"/>
        <v>0.5</v>
      </c>
      <c r="BS60" s="993">
        <f t="shared" si="81"/>
        <v>0.5</v>
      </c>
      <c r="BT60" s="993">
        <f t="shared" si="82"/>
        <v>0.5</v>
      </c>
      <c r="BU60" s="993">
        <f t="shared" si="83"/>
        <v>0.5</v>
      </c>
      <c r="BV60" s="1012">
        <f t="shared" si="84"/>
        <v>0.5</v>
      </c>
      <c r="BW60" s="993">
        <f t="shared" si="85"/>
        <v>0.5</v>
      </c>
      <c r="BX60" s="993">
        <f t="shared" si="86"/>
        <v>0.5</v>
      </c>
      <c r="BY60" s="993">
        <f t="shared" si="87"/>
        <v>0</v>
      </c>
      <c r="BZ60" s="993">
        <f t="shared" si="88"/>
        <v>0</v>
      </c>
      <c r="CA60" s="993">
        <f t="shared" si="89"/>
        <v>0</v>
      </c>
      <c r="CB60" s="994">
        <f t="shared" si="90"/>
        <v>0</v>
      </c>
      <c r="CC60" s="993">
        <f t="shared" si="91"/>
        <v>0</v>
      </c>
      <c r="CD60" s="993">
        <f t="shared" si="92"/>
        <v>0</v>
      </c>
      <c r="CF60" s="551" t="s">
        <v>773</v>
      </c>
      <c r="CG60" s="555" t="s">
        <v>728</v>
      </c>
      <c r="CH60" s="556" t="s">
        <v>774</v>
      </c>
      <c r="CI60" s="585">
        <v>0.5</v>
      </c>
      <c r="CJ60" s="585">
        <v>0.5</v>
      </c>
      <c r="CK60" s="585">
        <v>0.5</v>
      </c>
      <c r="CL60" s="585">
        <v>0.5</v>
      </c>
      <c r="CM60" s="586">
        <v>0.5</v>
      </c>
      <c r="CN60" s="585">
        <v>0.5</v>
      </c>
      <c r="CO60" s="558">
        <v>0.5</v>
      </c>
      <c r="CP60" s="585"/>
      <c r="CQ60" s="585"/>
      <c r="CR60" s="585"/>
      <c r="CS60" s="559"/>
      <c r="CT60" s="558"/>
      <c r="CU60" s="558"/>
      <c r="CW60" s="551" t="s">
        <v>773</v>
      </c>
      <c r="CX60" s="555" t="s">
        <v>728</v>
      </c>
      <c r="CY60" s="556" t="s">
        <v>774</v>
      </c>
      <c r="CZ60" s="558">
        <v>0.5</v>
      </c>
      <c r="DA60" s="558">
        <v>0.5</v>
      </c>
      <c r="DB60" s="558">
        <v>0.5</v>
      </c>
      <c r="DC60" s="558">
        <v>0.5</v>
      </c>
      <c r="DD60" s="565">
        <v>0.5</v>
      </c>
      <c r="DE60" s="558">
        <v>0.5</v>
      </c>
      <c r="DF60" s="558">
        <v>0.5</v>
      </c>
      <c r="DG60" s="558"/>
      <c r="DH60" s="558"/>
      <c r="DI60" s="558"/>
      <c r="DJ60" s="559"/>
      <c r="DK60" s="558"/>
      <c r="DL60" s="558"/>
      <c r="DN60" s="551" t="s">
        <v>773</v>
      </c>
      <c r="DO60" s="555" t="s">
        <v>728</v>
      </c>
      <c r="DP60" s="556" t="s">
        <v>774</v>
      </c>
      <c r="DQ60" s="585">
        <v>0.5</v>
      </c>
      <c r="DR60" s="585">
        <v>0.5</v>
      </c>
      <c r="DS60" s="585">
        <v>0.5</v>
      </c>
      <c r="DT60" s="585">
        <v>0.5</v>
      </c>
      <c r="DU60" s="669">
        <v>0.5</v>
      </c>
      <c r="DV60" s="585">
        <v>0.5</v>
      </c>
      <c r="DW60" s="585">
        <v>0.5</v>
      </c>
      <c r="DX60" s="585"/>
      <c r="DY60" s="585"/>
      <c r="DZ60" s="585"/>
      <c r="EA60" s="587"/>
      <c r="EB60" s="585"/>
      <c r="EC60" s="585"/>
      <c r="ED60" s="652"/>
      <c r="EF60" s="551" t="s">
        <v>773</v>
      </c>
      <c r="EG60" s="555" t="s">
        <v>728</v>
      </c>
      <c r="EH60" s="556" t="s">
        <v>774</v>
      </c>
      <c r="EI60" s="691">
        <f t="shared" si="33"/>
        <v>0.5</v>
      </c>
      <c r="EJ60" s="691">
        <f t="shared" si="34"/>
        <v>0.5</v>
      </c>
      <c r="EK60" s="691">
        <f t="shared" si="35"/>
        <v>0.5</v>
      </c>
      <c r="EL60" s="691">
        <f t="shared" si="36"/>
        <v>0.5</v>
      </c>
      <c r="EM60" s="694">
        <f t="shared" si="108"/>
        <v>0.5</v>
      </c>
      <c r="EN60" s="691">
        <f t="shared" si="108"/>
        <v>0.5</v>
      </c>
      <c r="EO60" s="691">
        <f t="shared" si="108"/>
        <v>0.5</v>
      </c>
      <c r="EP60" s="691">
        <f t="shared" si="37"/>
        <v>0</v>
      </c>
      <c r="EQ60" s="691">
        <f t="shared" si="38"/>
        <v>0</v>
      </c>
      <c r="ER60" s="691">
        <f t="shared" si="109"/>
        <v>0</v>
      </c>
      <c r="ES60" s="693">
        <f t="shared" si="109"/>
        <v>0</v>
      </c>
      <c r="ET60" s="691">
        <f t="shared" si="109"/>
        <v>0</v>
      </c>
      <c r="EU60" s="691">
        <f t="shared" si="109"/>
        <v>0</v>
      </c>
      <c r="EW60" s="551" t="s">
        <v>773</v>
      </c>
      <c r="EX60" s="555" t="s">
        <v>728</v>
      </c>
      <c r="EY60" s="556" t="s">
        <v>774</v>
      </c>
      <c r="EZ60" s="680">
        <f>DQ60</f>
        <v>0.5</v>
      </c>
      <c r="FA60" s="680"/>
      <c r="FB60" s="680"/>
      <c r="FC60" s="680"/>
      <c r="FD60" s="759"/>
      <c r="FE60" s="680"/>
      <c r="FF60" s="680"/>
      <c r="FG60" s="680"/>
      <c r="FH60" s="680"/>
      <c r="FI60" s="680"/>
      <c r="FJ60" s="752"/>
      <c r="FK60" s="680"/>
      <c r="FL60" s="680"/>
    </row>
    <row r="61" spans="1:168" ht="14.25" thickBot="1">
      <c r="A61" s="91"/>
      <c r="B61" s="951" t="str">
        <f t="shared" si="96"/>
        <v>4.3.2</v>
      </c>
      <c r="C61" s="981" t="str">
        <f t="shared" si="8"/>
        <v>喫煙の制御</v>
      </c>
      <c r="D61" s="984" t="e">
        <f>IF(I$59&gt;0,G61/I$59,0)</f>
        <v>#REF!</v>
      </c>
      <c r="E61" s="983" t="e">
        <f>IF(J$59&gt;0,H61/J$59,0)</f>
        <v>#REF!</v>
      </c>
      <c r="F61" s="91"/>
      <c r="G61" s="983" t="e">
        <f t="shared" si="93"/>
        <v>#REF!</v>
      </c>
      <c r="H61" s="983" t="e">
        <f t="shared" si="94"/>
        <v>#REF!</v>
      </c>
      <c r="I61" s="983"/>
      <c r="J61" s="983"/>
      <c r="K61" s="983" t="e">
        <f>IF(#REF!=0,0,1)</f>
        <v>#REF!</v>
      </c>
      <c r="L61" s="983" t="e">
        <f>IF(#REF!=0,0,1)</f>
        <v>#REF!</v>
      </c>
      <c r="M61" s="983">
        <f t="shared" si="75"/>
        <v>0.5</v>
      </c>
      <c r="N61" s="983">
        <f t="shared" si="95"/>
        <v>0</v>
      </c>
      <c r="O61" s="91"/>
      <c r="P61" s="1047"/>
      <c r="Q61" s="1013"/>
      <c r="R61" s="1069">
        <v>2</v>
      </c>
      <c r="S61" s="987" t="s">
        <v>674</v>
      </c>
      <c r="T61" s="1022"/>
      <c r="U61" s="892"/>
      <c r="V61" s="815">
        <f t="shared" si="56"/>
        <v>0</v>
      </c>
      <c r="W61" s="837">
        <f t="shared" si="52"/>
        <v>0</v>
      </c>
      <c r="X61" s="91"/>
      <c r="Y61" s="929">
        <f t="shared" si="39"/>
        <v>0</v>
      </c>
      <c r="Z61" s="929">
        <f t="shared" si="40"/>
        <v>0</v>
      </c>
      <c r="AA61" s="929">
        <f t="shared" si="41"/>
        <v>0</v>
      </c>
      <c r="AB61" s="929">
        <f t="shared" si="42"/>
        <v>0</v>
      </c>
      <c r="AC61" s="929">
        <f t="shared" si="43"/>
        <v>0</v>
      </c>
      <c r="AD61" s="929">
        <f t="shared" si="44"/>
        <v>0</v>
      </c>
      <c r="AE61" s="929">
        <f t="shared" si="45"/>
        <v>0</v>
      </c>
      <c r="AF61" s="929">
        <f t="shared" si="46"/>
        <v>0</v>
      </c>
      <c r="AG61" s="929">
        <f t="shared" si="47"/>
        <v>0</v>
      </c>
      <c r="AH61" s="929">
        <f t="shared" si="48"/>
        <v>0</v>
      </c>
      <c r="AI61" s="929">
        <f t="shared" si="49"/>
        <v>0</v>
      </c>
      <c r="AJ61" s="929">
        <f t="shared" si="50"/>
        <v>0</v>
      </c>
      <c r="AK61" s="929">
        <f t="shared" si="51"/>
        <v>0</v>
      </c>
      <c r="AL61" s="91"/>
      <c r="AM61" s="785"/>
      <c r="AN61" s="785"/>
      <c r="AO61" s="785"/>
      <c r="AP61" s="785"/>
      <c r="AQ61" s="785"/>
      <c r="AR61" s="785"/>
      <c r="AS61" s="785"/>
      <c r="AT61" s="785"/>
      <c r="AU61" s="785"/>
      <c r="AV61" s="785"/>
      <c r="AW61" s="785"/>
      <c r="AX61" s="785"/>
      <c r="AY61" s="785"/>
      <c r="AZ61" s="91"/>
      <c r="BA61" s="990"/>
      <c r="BB61" s="990" t="e">
        <f t="shared" si="76"/>
        <v>#REF!</v>
      </c>
      <c r="BC61" s="990"/>
      <c r="BD61" s="991" t="e">
        <f>BR61*#REF!</f>
        <v>#REF!</v>
      </c>
      <c r="BE61" s="991" t="e">
        <f>BS61*#REF!</f>
        <v>#REF!</v>
      </c>
      <c r="BF61" s="991" t="e">
        <f>BT61*#REF!</f>
        <v>#REF!</v>
      </c>
      <c r="BG61" s="991" t="e">
        <f>BU61*#REF!</f>
        <v>#REF!</v>
      </c>
      <c r="BH61" s="1011" t="e">
        <f>BV61*#REF!</f>
        <v>#REF!</v>
      </c>
      <c r="BI61" s="991" t="e">
        <f>BW61*#REF!</f>
        <v>#REF!</v>
      </c>
      <c r="BJ61" s="991" t="e">
        <f>BX61*#REF!</f>
        <v>#REF!</v>
      </c>
      <c r="BK61" s="991" t="e">
        <f>BY61*#REF!</f>
        <v>#REF!</v>
      </c>
      <c r="BL61" s="991" t="e">
        <f>BZ61*#REF!</f>
        <v>#REF!</v>
      </c>
      <c r="BM61" s="991" t="e">
        <f>CA61*#REF!</f>
        <v>#REF!</v>
      </c>
      <c r="BN61" s="91"/>
      <c r="BO61" s="992" t="str">
        <f t="shared" si="77"/>
        <v>4.3.2</v>
      </c>
      <c r="BP61" s="992" t="str">
        <f t="shared" si="78"/>
        <v xml:space="preserve"> Q1 4.3</v>
      </c>
      <c r="BQ61" s="981" t="str">
        <f t="shared" si="79"/>
        <v>喫煙の制御</v>
      </c>
      <c r="BR61" s="993">
        <f t="shared" si="80"/>
        <v>0.5</v>
      </c>
      <c r="BS61" s="993">
        <f t="shared" si="81"/>
        <v>0.5</v>
      </c>
      <c r="BT61" s="993">
        <f t="shared" si="82"/>
        <v>0.5</v>
      </c>
      <c r="BU61" s="993">
        <f t="shared" si="83"/>
        <v>0.5</v>
      </c>
      <c r="BV61" s="1012">
        <f t="shared" si="84"/>
        <v>0.5</v>
      </c>
      <c r="BW61" s="993">
        <f t="shared" si="85"/>
        <v>0.5</v>
      </c>
      <c r="BX61" s="993">
        <f t="shared" si="86"/>
        <v>0.5</v>
      </c>
      <c r="BY61" s="993">
        <f t="shared" si="87"/>
        <v>1</v>
      </c>
      <c r="BZ61" s="993">
        <f t="shared" si="88"/>
        <v>1</v>
      </c>
      <c r="CA61" s="993">
        <f t="shared" si="89"/>
        <v>0</v>
      </c>
      <c r="CB61" s="994">
        <f t="shared" si="90"/>
        <v>0</v>
      </c>
      <c r="CC61" s="993">
        <f t="shared" si="91"/>
        <v>0</v>
      </c>
      <c r="CD61" s="993">
        <f t="shared" si="92"/>
        <v>0</v>
      </c>
      <c r="CF61" s="551" t="s">
        <v>775</v>
      </c>
      <c r="CG61" s="555" t="s">
        <v>728</v>
      </c>
      <c r="CH61" s="556" t="s">
        <v>776</v>
      </c>
      <c r="CI61" s="585">
        <v>0.5</v>
      </c>
      <c r="CJ61" s="585">
        <v>0.5</v>
      </c>
      <c r="CK61" s="585">
        <v>0.5</v>
      </c>
      <c r="CL61" s="585">
        <v>0.5</v>
      </c>
      <c r="CM61" s="586">
        <v>0.5</v>
      </c>
      <c r="CN61" s="585">
        <v>0.5</v>
      </c>
      <c r="CO61" s="558">
        <v>0.5</v>
      </c>
      <c r="CP61" s="585">
        <v>1</v>
      </c>
      <c r="CQ61" s="585">
        <v>1</v>
      </c>
      <c r="CR61" s="585"/>
      <c r="CS61" s="559"/>
      <c r="CT61" s="558"/>
      <c r="CU61" s="558"/>
      <c r="CW61" s="551" t="s">
        <v>775</v>
      </c>
      <c r="CX61" s="555" t="s">
        <v>728</v>
      </c>
      <c r="CY61" s="556" t="s">
        <v>776</v>
      </c>
      <c r="CZ61" s="558">
        <v>0.5</v>
      </c>
      <c r="DA61" s="558">
        <v>0.5</v>
      </c>
      <c r="DB61" s="558">
        <v>0.5</v>
      </c>
      <c r="DC61" s="558">
        <v>0.5</v>
      </c>
      <c r="DD61" s="565">
        <v>0.5</v>
      </c>
      <c r="DE61" s="558">
        <v>0.5</v>
      </c>
      <c r="DF61" s="558">
        <v>0.5</v>
      </c>
      <c r="DG61" s="558">
        <v>1</v>
      </c>
      <c r="DH61" s="558">
        <v>1</v>
      </c>
      <c r="DI61" s="558"/>
      <c r="DJ61" s="559"/>
      <c r="DK61" s="558"/>
      <c r="DL61" s="558"/>
      <c r="DN61" s="551" t="s">
        <v>775</v>
      </c>
      <c r="DO61" s="555" t="s">
        <v>728</v>
      </c>
      <c r="DP61" s="556" t="s">
        <v>776</v>
      </c>
      <c r="DQ61" s="585">
        <v>0.5</v>
      </c>
      <c r="DR61" s="585">
        <v>0.5</v>
      </c>
      <c r="DS61" s="585">
        <v>0.5</v>
      </c>
      <c r="DT61" s="585">
        <v>0.5</v>
      </c>
      <c r="DU61" s="669">
        <v>0.5</v>
      </c>
      <c r="DV61" s="585">
        <v>0.5</v>
      </c>
      <c r="DW61" s="585">
        <v>0.5</v>
      </c>
      <c r="DX61" s="585">
        <v>1</v>
      </c>
      <c r="DY61" s="585">
        <v>1</v>
      </c>
      <c r="DZ61" s="585"/>
      <c r="EA61" s="587"/>
      <c r="EB61" s="585"/>
      <c r="EC61" s="585"/>
      <c r="ED61" s="652"/>
      <c r="EF61" s="551" t="s">
        <v>775</v>
      </c>
      <c r="EG61" s="555" t="s">
        <v>728</v>
      </c>
      <c r="EH61" s="556" t="s">
        <v>776</v>
      </c>
      <c r="EI61" s="691">
        <f t="shared" si="33"/>
        <v>0.5</v>
      </c>
      <c r="EJ61" s="691">
        <f t="shared" si="34"/>
        <v>0.5</v>
      </c>
      <c r="EK61" s="691">
        <f t="shared" si="35"/>
        <v>0.5</v>
      </c>
      <c r="EL61" s="691">
        <f t="shared" si="36"/>
        <v>0.5</v>
      </c>
      <c r="EM61" s="694">
        <f t="shared" si="108"/>
        <v>0.5</v>
      </c>
      <c r="EN61" s="691">
        <f t="shared" si="108"/>
        <v>0.5</v>
      </c>
      <c r="EO61" s="691">
        <f t="shared" si="108"/>
        <v>0.5</v>
      </c>
      <c r="EP61" s="691">
        <f t="shared" si="37"/>
        <v>1</v>
      </c>
      <c r="EQ61" s="691">
        <f t="shared" si="38"/>
        <v>1</v>
      </c>
      <c r="ER61" s="691">
        <f t="shared" si="109"/>
        <v>0</v>
      </c>
      <c r="ES61" s="693">
        <f t="shared" si="109"/>
        <v>0</v>
      </c>
      <c r="ET61" s="691">
        <f t="shared" si="109"/>
        <v>0</v>
      </c>
      <c r="EU61" s="691">
        <f t="shared" si="109"/>
        <v>0</v>
      </c>
      <c r="EW61" s="551" t="s">
        <v>775</v>
      </c>
      <c r="EX61" s="555" t="s">
        <v>728</v>
      </c>
      <c r="EY61" s="556" t="s">
        <v>776</v>
      </c>
      <c r="EZ61" s="680">
        <f>DQ61</f>
        <v>0.5</v>
      </c>
      <c r="FA61" s="680"/>
      <c r="FB61" s="680"/>
      <c r="FC61" s="680"/>
      <c r="FD61" s="759"/>
      <c r="FE61" s="680"/>
      <c r="FF61" s="680"/>
      <c r="FG61" s="680"/>
      <c r="FH61" s="680"/>
      <c r="FI61" s="680"/>
      <c r="FJ61" s="752"/>
      <c r="FK61" s="680"/>
      <c r="FL61" s="680"/>
    </row>
    <row r="62" spans="1:168" ht="14.25" thickBot="1">
      <c r="A62" s="91"/>
      <c r="B62" s="951" t="str">
        <f t="shared" si="96"/>
        <v>Q2</v>
      </c>
      <c r="C62" s="952" t="str">
        <f t="shared" si="8"/>
        <v>サービス性能</v>
      </c>
      <c r="D62" s="953" t="e">
        <f>IF(I$8=0,0,G62/I$8)</f>
        <v>#REF!</v>
      </c>
      <c r="E62" s="954" t="e">
        <f>IF(J$8=0,0,H62/J$8)</f>
        <v>#REF!</v>
      </c>
      <c r="F62" s="91"/>
      <c r="G62" s="954" t="e">
        <f t="shared" si="93"/>
        <v>#REF!</v>
      </c>
      <c r="H62" s="954" t="e">
        <f t="shared" si="94"/>
        <v>#REF!</v>
      </c>
      <c r="I62" s="954" t="e">
        <f>G63+G78+G100</f>
        <v>#REF!</v>
      </c>
      <c r="J62" s="954" t="e">
        <f>H63+H78+H100</f>
        <v>#REF!</v>
      </c>
      <c r="K62" s="954" t="e">
        <f>IF(#REF!=0,0,1)</f>
        <v>#REF!</v>
      </c>
      <c r="L62" s="954" t="e">
        <f>IF(#REF!=0,0,1)</f>
        <v>#REF!</v>
      </c>
      <c r="M62" s="954">
        <f t="shared" si="75"/>
        <v>0.3</v>
      </c>
      <c r="N62" s="954">
        <f t="shared" si="95"/>
        <v>0</v>
      </c>
      <c r="O62" s="91"/>
      <c r="P62" s="1070" t="s">
        <v>518</v>
      </c>
      <c r="Q62" s="1071" t="s">
        <v>519</v>
      </c>
      <c r="R62" s="1072"/>
      <c r="S62" s="1072"/>
      <c r="T62" s="1073"/>
      <c r="U62" s="892"/>
      <c r="V62" s="823">
        <f t="shared" si="56"/>
        <v>0</v>
      </c>
      <c r="W62" s="803">
        <f t="shared" si="52"/>
        <v>0</v>
      </c>
      <c r="X62" s="91"/>
      <c r="Y62" s="929">
        <f t="shared" si="39"/>
        <v>1</v>
      </c>
      <c r="Z62" s="929">
        <f t="shared" si="40"/>
        <v>1</v>
      </c>
      <c r="AA62" s="929">
        <f t="shared" si="41"/>
        <v>1</v>
      </c>
      <c r="AB62" s="929">
        <f t="shared" si="42"/>
        <v>1</v>
      </c>
      <c r="AC62" s="929">
        <f t="shared" si="43"/>
        <v>1</v>
      </c>
      <c r="AD62" s="929">
        <f t="shared" si="44"/>
        <v>1</v>
      </c>
      <c r="AE62" s="929">
        <f t="shared" si="45"/>
        <v>1</v>
      </c>
      <c r="AF62" s="929">
        <f t="shared" si="46"/>
        <v>1</v>
      </c>
      <c r="AG62" s="929">
        <f t="shared" si="47"/>
        <v>1</v>
      </c>
      <c r="AH62" s="929">
        <f t="shared" si="48"/>
        <v>1</v>
      </c>
      <c r="AI62" s="929">
        <f t="shared" si="49"/>
        <v>1</v>
      </c>
      <c r="AJ62" s="929">
        <f t="shared" si="50"/>
        <v>1</v>
      </c>
      <c r="AK62" s="929">
        <f t="shared" si="51"/>
        <v>1</v>
      </c>
      <c r="AL62" s="91"/>
      <c r="AM62" s="1074" t="str">
        <f>AM$6</f>
        <v>事務所</v>
      </c>
      <c r="AN62" s="1074" t="str">
        <f t="shared" ref="AN62:AY62" si="110">AN$6</f>
        <v>学校</v>
      </c>
      <c r="AO62" s="1074" t="str">
        <f t="shared" si="110"/>
        <v>物販店</v>
      </c>
      <c r="AP62" s="1074" t="str">
        <f t="shared" si="110"/>
        <v>飲食店</v>
      </c>
      <c r="AQ62" s="1074" t="str">
        <f t="shared" si="110"/>
        <v>集会所</v>
      </c>
      <c r="AR62" s="1074" t="str">
        <f t="shared" si="110"/>
        <v>工場</v>
      </c>
      <c r="AS62" s="1074" t="str">
        <f t="shared" si="110"/>
        <v>小中高</v>
      </c>
      <c r="AT62" s="1074" t="str">
        <f t="shared" si="110"/>
        <v>病院</v>
      </c>
      <c r="AU62" s="1074" t="str">
        <f t="shared" si="110"/>
        <v>ホテル</v>
      </c>
      <c r="AV62" s="1074" t="str">
        <f t="shared" si="110"/>
        <v>集合住宅</v>
      </c>
      <c r="AW62" s="1074" t="str">
        <f t="shared" si="110"/>
        <v>病院o</v>
      </c>
      <c r="AX62" s="1074" t="str">
        <f t="shared" si="110"/>
        <v>ホテルo</v>
      </c>
      <c r="AY62" s="1074" t="str">
        <f t="shared" si="110"/>
        <v>集合住宅o</v>
      </c>
      <c r="AZ62" s="91"/>
      <c r="BA62" s="961" t="e">
        <f>BB62/$BC$8</f>
        <v>#REF!</v>
      </c>
      <c r="BB62" s="961" t="e">
        <f t="shared" si="76"/>
        <v>#REF!</v>
      </c>
      <c r="BC62" s="961" t="e">
        <f>BB63+BB78+BB100</f>
        <v>#REF!</v>
      </c>
      <c r="BD62" s="962" t="e">
        <f>BR62*#REF!</f>
        <v>#REF!</v>
      </c>
      <c r="BE62" s="962" t="e">
        <f>BS62*#REF!</f>
        <v>#REF!</v>
      </c>
      <c r="BF62" s="962" t="e">
        <f>BT62*#REF!</f>
        <v>#REF!</v>
      </c>
      <c r="BG62" s="962" t="e">
        <f>BU62*#REF!</f>
        <v>#REF!</v>
      </c>
      <c r="BH62" s="962" t="e">
        <f>BV62*#REF!</f>
        <v>#REF!</v>
      </c>
      <c r="BI62" s="962" t="e">
        <f>BW62*#REF!</f>
        <v>#REF!</v>
      </c>
      <c r="BJ62" s="962" t="e">
        <f>BX62*#REF!</f>
        <v>#REF!</v>
      </c>
      <c r="BK62" s="962" t="e">
        <f>BY62*#REF!</f>
        <v>#REF!</v>
      </c>
      <c r="BL62" s="962" t="e">
        <f>BZ62*#REF!</f>
        <v>#REF!</v>
      </c>
      <c r="BM62" s="962" t="e">
        <f>CA62*#REF!</f>
        <v>#REF!</v>
      </c>
      <c r="BN62" s="91"/>
      <c r="BO62" s="951" t="str">
        <f t="shared" si="77"/>
        <v>Q2</v>
      </c>
      <c r="BP62" s="951" t="str">
        <f t="shared" si="78"/>
        <v xml:space="preserve"> Q</v>
      </c>
      <c r="BQ62" s="952" t="str">
        <f t="shared" si="79"/>
        <v>サービス性能</v>
      </c>
      <c r="BR62" s="963">
        <f t="shared" si="80"/>
        <v>0.3</v>
      </c>
      <c r="BS62" s="963">
        <f t="shared" si="81"/>
        <v>0.3</v>
      </c>
      <c r="BT62" s="963">
        <f t="shared" si="82"/>
        <v>0.3</v>
      </c>
      <c r="BU62" s="963">
        <f t="shared" si="83"/>
        <v>0.3</v>
      </c>
      <c r="BV62" s="963">
        <f t="shared" si="84"/>
        <v>0.3</v>
      </c>
      <c r="BW62" s="963">
        <f t="shared" si="85"/>
        <v>0.3</v>
      </c>
      <c r="BX62" s="963">
        <f t="shared" si="86"/>
        <v>0.3</v>
      </c>
      <c r="BY62" s="963">
        <f t="shared" si="87"/>
        <v>0.3</v>
      </c>
      <c r="BZ62" s="963">
        <f t="shared" si="88"/>
        <v>0.3</v>
      </c>
      <c r="CA62" s="963">
        <f t="shared" si="89"/>
        <v>0.3</v>
      </c>
      <c r="CB62" s="1075">
        <f t="shared" si="90"/>
        <v>0</v>
      </c>
      <c r="CC62" s="963">
        <f t="shared" si="91"/>
        <v>0</v>
      </c>
      <c r="CD62" s="963">
        <f t="shared" si="92"/>
        <v>0</v>
      </c>
      <c r="CF62" s="537" t="s">
        <v>777</v>
      </c>
      <c r="CG62" s="540" t="s">
        <v>250</v>
      </c>
      <c r="CH62" s="538" t="s">
        <v>778</v>
      </c>
      <c r="CI62" s="539">
        <v>0.3</v>
      </c>
      <c r="CJ62" s="539">
        <v>0.3</v>
      </c>
      <c r="CK62" s="539">
        <v>0.3</v>
      </c>
      <c r="CL62" s="539">
        <v>0.3</v>
      </c>
      <c r="CM62" s="539">
        <v>0.3</v>
      </c>
      <c r="CN62" s="539">
        <v>0.3</v>
      </c>
      <c r="CO62" s="541">
        <v>0.3</v>
      </c>
      <c r="CP62" s="539">
        <v>0.3</v>
      </c>
      <c r="CQ62" s="539">
        <v>0.3</v>
      </c>
      <c r="CR62" s="539">
        <v>0.3</v>
      </c>
      <c r="CS62" s="542">
        <v>0</v>
      </c>
      <c r="CT62" s="541">
        <v>0</v>
      </c>
      <c r="CU62" s="541">
        <v>0</v>
      </c>
      <c r="CW62" s="537" t="s">
        <v>777</v>
      </c>
      <c r="CX62" s="540" t="s">
        <v>250</v>
      </c>
      <c r="CY62" s="538" t="s">
        <v>778</v>
      </c>
      <c r="CZ62" s="541">
        <v>0.3</v>
      </c>
      <c r="DA62" s="541">
        <v>0.3</v>
      </c>
      <c r="DB62" s="541">
        <v>0.3</v>
      </c>
      <c r="DC62" s="541">
        <v>0.3</v>
      </c>
      <c r="DD62" s="541">
        <v>0.3</v>
      </c>
      <c r="DE62" s="541">
        <v>0.3</v>
      </c>
      <c r="DF62" s="541">
        <v>0.3</v>
      </c>
      <c r="DG62" s="541">
        <v>0.3</v>
      </c>
      <c r="DH62" s="541">
        <v>0.3</v>
      </c>
      <c r="DI62" s="541">
        <v>0.3</v>
      </c>
      <c r="DJ62" s="542"/>
      <c r="DK62" s="541"/>
      <c r="DL62" s="541"/>
      <c r="DN62" s="537" t="s">
        <v>777</v>
      </c>
      <c r="DO62" s="540" t="s">
        <v>250</v>
      </c>
      <c r="DP62" s="538" t="s">
        <v>778</v>
      </c>
      <c r="DQ62" s="541">
        <v>0.3</v>
      </c>
      <c r="DR62" s="541">
        <v>0.3</v>
      </c>
      <c r="DS62" s="541">
        <v>0.3</v>
      </c>
      <c r="DT62" s="541">
        <v>0.3</v>
      </c>
      <c r="DU62" s="541">
        <v>0.3</v>
      </c>
      <c r="DV62" s="541">
        <v>0.3</v>
      </c>
      <c r="DW62" s="541">
        <v>0.3</v>
      </c>
      <c r="DX62" s="541">
        <v>0.3</v>
      </c>
      <c r="DY62" s="541">
        <v>0.3</v>
      </c>
      <c r="DZ62" s="541">
        <v>0.3</v>
      </c>
      <c r="EA62" s="542"/>
      <c r="EB62" s="541"/>
      <c r="EC62" s="541"/>
      <c r="ED62" s="649"/>
      <c r="EF62" s="537" t="s">
        <v>687</v>
      </c>
      <c r="EG62" s="540" t="s">
        <v>250</v>
      </c>
      <c r="EH62" s="538" t="s">
        <v>519</v>
      </c>
      <c r="EI62" s="676">
        <v>0.15</v>
      </c>
      <c r="EJ62" s="676">
        <v>0.15</v>
      </c>
      <c r="EK62" s="676">
        <v>0.15</v>
      </c>
      <c r="EL62" s="676">
        <v>0.15</v>
      </c>
      <c r="EM62" s="676">
        <v>0.15</v>
      </c>
      <c r="EN62" s="676">
        <v>0.15</v>
      </c>
      <c r="EO62" s="676">
        <v>0.15</v>
      </c>
      <c r="EP62" s="676">
        <v>0.15</v>
      </c>
      <c r="EQ62" s="676">
        <v>0.15</v>
      </c>
      <c r="ER62" s="676">
        <v>0.15</v>
      </c>
      <c r="ES62" s="677">
        <f t="shared" ref="ES62:EU69" si="111">EA62</f>
        <v>0</v>
      </c>
      <c r="ET62" s="676">
        <f t="shared" si="111"/>
        <v>0</v>
      </c>
      <c r="EU62" s="676">
        <f t="shared" si="111"/>
        <v>0</v>
      </c>
      <c r="EW62" s="537" t="s">
        <v>687</v>
      </c>
      <c r="EX62" s="540" t="s">
        <v>250</v>
      </c>
      <c r="EY62" s="538" t="s">
        <v>519</v>
      </c>
      <c r="EZ62" s="770">
        <v>0.4</v>
      </c>
      <c r="FA62" s="676"/>
      <c r="FB62" s="676"/>
      <c r="FC62" s="676"/>
      <c r="FD62" s="676"/>
      <c r="FE62" s="676"/>
      <c r="FF62" s="676"/>
      <c r="FG62" s="676"/>
      <c r="FH62" s="676"/>
      <c r="FI62" s="676"/>
      <c r="FJ62" s="677"/>
      <c r="FK62" s="676"/>
      <c r="FL62" s="676"/>
    </row>
    <row r="63" spans="1:168">
      <c r="A63" s="91"/>
      <c r="B63" s="951">
        <f t="shared" si="96"/>
        <v>1</v>
      </c>
      <c r="C63" s="964" t="str">
        <f t="shared" si="8"/>
        <v>機能性</v>
      </c>
      <c r="D63" s="965" t="e">
        <f>IF(I$62=0,0,G63/I$62)</f>
        <v>#REF!</v>
      </c>
      <c r="E63" s="966" t="e">
        <f>IF(J$62=0,0,H63/J$62)</f>
        <v>#REF!</v>
      </c>
      <c r="F63" s="91"/>
      <c r="G63" s="966" t="e">
        <f t="shared" si="93"/>
        <v>#REF!</v>
      </c>
      <c r="H63" s="966" t="e">
        <f t="shared" si="94"/>
        <v>#REF!</v>
      </c>
      <c r="I63" s="966" t="e">
        <f>G64+G68+G74</f>
        <v>#REF!</v>
      </c>
      <c r="J63" s="966" t="e">
        <f>H64+H68+H74</f>
        <v>#REF!</v>
      </c>
      <c r="K63" s="966" t="e">
        <f>IF(L63&gt;0,1,IF(#REF!=0,0,1))</f>
        <v>#REF!</v>
      </c>
      <c r="L63" s="966" t="e">
        <f>IF(#REF!=0,0,1)</f>
        <v>#REF!</v>
      </c>
      <c r="M63" s="966">
        <f t="shared" si="75"/>
        <v>0.4</v>
      </c>
      <c r="N63" s="966">
        <f t="shared" si="95"/>
        <v>0</v>
      </c>
      <c r="O63" s="91"/>
      <c r="P63" s="968">
        <v>1</v>
      </c>
      <c r="Q63" s="1076" t="s">
        <v>675</v>
      </c>
      <c r="R63" s="1077"/>
      <c r="S63" s="972"/>
      <c r="T63" s="972"/>
      <c r="U63" s="892"/>
      <c r="V63" s="818">
        <f t="shared" si="56"/>
        <v>0</v>
      </c>
      <c r="W63" s="799">
        <f t="shared" si="52"/>
        <v>0</v>
      </c>
      <c r="X63" s="91"/>
      <c r="Y63" s="929">
        <f t="shared" si="39"/>
        <v>0</v>
      </c>
      <c r="Z63" s="929">
        <f t="shared" si="40"/>
        <v>0</v>
      </c>
      <c r="AA63" s="929">
        <f t="shared" si="41"/>
        <v>0</v>
      </c>
      <c r="AB63" s="929">
        <f t="shared" si="42"/>
        <v>0</v>
      </c>
      <c r="AC63" s="929">
        <f t="shared" si="43"/>
        <v>0</v>
      </c>
      <c r="AD63" s="929">
        <f t="shared" si="44"/>
        <v>0</v>
      </c>
      <c r="AE63" s="929">
        <f t="shared" si="45"/>
        <v>0</v>
      </c>
      <c r="AF63" s="929">
        <f t="shared" si="46"/>
        <v>0</v>
      </c>
      <c r="AG63" s="929">
        <f t="shared" si="47"/>
        <v>0</v>
      </c>
      <c r="AH63" s="929">
        <f t="shared" si="48"/>
        <v>0</v>
      </c>
      <c r="AI63" s="929">
        <f t="shared" si="49"/>
        <v>0</v>
      </c>
      <c r="AJ63" s="929">
        <f t="shared" si="50"/>
        <v>0</v>
      </c>
      <c r="AK63" s="929">
        <f t="shared" si="51"/>
        <v>0</v>
      </c>
      <c r="AL63" s="91"/>
      <c r="AM63" s="973" t="s">
        <v>952</v>
      </c>
      <c r="AN63" s="973" t="s">
        <v>952</v>
      </c>
      <c r="AO63" s="973" t="s">
        <v>952</v>
      </c>
      <c r="AP63" s="973" t="s">
        <v>952</v>
      </c>
      <c r="AQ63" s="973" t="s">
        <v>952</v>
      </c>
      <c r="AR63" s="973" t="s">
        <v>952</v>
      </c>
      <c r="AS63" s="973" t="s">
        <v>952</v>
      </c>
      <c r="AT63" s="973" t="s">
        <v>952</v>
      </c>
      <c r="AU63" s="973" t="s">
        <v>952</v>
      </c>
      <c r="AV63" s="973" t="s">
        <v>952</v>
      </c>
      <c r="AW63" s="973" t="s">
        <v>952</v>
      </c>
      <c r="AX63" s="973" t="s">
        <v>952</v>
      </c>
      <c r="AY63" s="973" t="s">
        <v>952</v>
      </c>
      <c r="AZ63" s="91"/>
      <c r="BA63" s="974" t="e">
        <f>BB63/$BC$62</f>
        <v>#REF!</v>
      </c>
      <c r="BB63" s="1078" t="e">
        <f t="shared" si="76"/>
        <v>#REF!</v>
      </c>
      <c r="BC63" s="1078"/>
      <c r="BD63" s="1079" t="e">
        <f>BR63*#REF!</f>
        <v>#REF!</v>
      </c>
      <c r="BE63" s="1079" t="e">
        <f>BS63*#REF!</f>
        <v>#REF!</v>
      </c>
      <c r="BF63" s="1079" t="e">
        <f>BT63*#REF!</f>
        <v>#REF!</v>
      </c>
      <c r="BG63" s="1079" t="e">
        <f>BU63*#REF!</f>
        <v>#REF!</v>
      </c>
      <c r="BH63" s="1023" t="e">
        <f>BV63*#REF!</f>
        <v>#REF!</v>
      </c>
      <c r="BI63" s="1023" t="e">
        <f>BW63*#REF!</f>
        <v>#REF!</v>
      </c>
      <c r="BJ63" s="1079" t="e">
        <f>BX63*#REF!</f>
        <v>#REF!</v>
      </c>
      <c r="BK63" s="1079" t="e">
        <f>BY63*#REF!</f>
        <v>#REF!</v>
      </c>
      <c r="BL63" s="1079" t="e">
        <f>BZ63*#REF!</f>
        <v>#REF!</v>
      </c>
      <c r="BM63" s="1079" t="e">
        <f>CA63*#REF!</f>
        <v>#REF!</v>
      </c>
      <c r="BN63" s="91"/>
      <c r="BO63" s="977">
        <f t="shared" si="77"/>
        <v>1</v>
      </c>
      <c r="BP63" s="977" t="str">
        <f t="shared" si="78"/>
        <v xml:space="preserve"> Q2</v>
      </c>
      <c r="BQ63" s="964" t="str">
        <f t="shared" si="79"/>
        <v>機能性</v>
      </c>
      <c r="BR63" s="1080">
        <f t="shared" si="80"/>
        <v>0.4</v>
      </c>
      <c r="BS63" s="1080">
        <f t="shared" si="81"/>
        <v>0.4</v>
      </c>
      <c r="BT63" s="1080">
        <f t="shared" si="82"/>
        <v>0.4</v>
      </c>
      <c r="BU63" s="1080">
        <f t="shared" si="83"/>
        <v>0.4</v>
      </c>
      <c r="BV63" s="1024">
        <f t="shared" si="84"/>
        <v>0.4</v>
      </c>
      <c r="BW63" s="1024">
        <f t="shared" si="85"/>
        <v>0.4</v>
      </c>
      <c r="BX63" s="1080">
        <f t="shared" si="86"/>
        <v>0.4</v>
      </c>
      <c r="BY63" s="1080">
        <f t="shared" si="87"/>
        <v>0.4</v>
      </c>
      <c r="BZ63" s="1080">
        <f t="shared" si="88"/>
        <v>0.4</v>
      </c>
      <c r="CA63" s="1080">
        <f t="shared" si="89"/>
        <v>0.4</v>
      </c>
      <c r="CB63" s="1081">
        <f t="shared" si="90"/>
        <v>0</v>
      </c>
      <c r="CC63" s="1080">
        <f t="shared" si="91"/>
        <v>0</v>
      </c>
      <c r="CD63" s="1080">
        <f t="shared" si="92"/>
        <v>0</v>
      </c>
      <c r="CF63" s="543">
        <v>1</v>
      </c>
      <c r="CG63" s="547" t="s">
        <v>729</v>
      </c>
      <c r="CH63" s="544" t="s">
        <v>730</v>
      </c>
      <c r="CI63" s="590">
        <v>0.4</v>
      </c>
      <c r="CJ63" s="590">
        <v>0.4</v>
      </c>
      <c r="CK63" s="590">
        <v>0.4</v>
      </c>
      <c r="CL63" s="590">
        <v>0.4</v>
      </c>
      <c r="CM63" s="566">
        <v>0.4</v>
      </c>
      <c r="CN63" s="590">
        <v>0.4</v>
      </c>
      <c r="CO63" s="591">
        <v>0.4</v>
      </c>
      <c r="CP63" s="590">
        <v>0.4</v>
      </c>
      <c r="CQ63" s="590">
        <v>0.4</v>
      </c>
      <c r="CR63" s="590">
        <v>0.4</v>
      </c>
      <c r="CS63" s="592"/>
      <c r="CT63" s="591"/>
      <c r="CU63" s="591"/>
      <c r="CW63" s="543">
        <v>1</v>
      </c>
      <c r="CX63" s="547" t="s">
        <v>729</v>
      </c>
      <c r="CY63" s="544" t="s">
        <v>730</v>
      </c>
      <c r="CZ63" s="591">
        <v>0.4</v>
      </c>
      <c r="DA63" s="591">
        <v>0.4</v>
      </c>
      <c r="DB63" s="591">
        <v>0.4</v>
      </c>
      <c r="DC63" s="591">
        <v>0.4</v>
      </c>
      <c r="DD63" s="593">
        <v>0.4</v>
      </c>
      <c r="DE63" s="591">
        <v>0.4</v>
      </c>
      <c r="DF63" s="591">
        <v>0.4</v>
      </c>
      <c r="DG63" s="591">
        <v>0.4</v>
      </c>
      <c r="DH63" s="591">
        <v>0.4</v>
      </c>
      <c r="DI63" s="591">
        <v>0.4</v>
      </c>
      <c r="DJ63" s="592"/>
      <c r="DK63" s="591"/>
      <c r="DL63" s="591"/>
      <c r="DN63" s="543">
        <v>1</v>
      </c>
      <c r="DO63" s="547" t="s">
        <v>729</v>
      </c>
      <c r="DP63" s="544" t="s">
        <v>730</v>
      </c>
      <c r="DQ63" s="591">
        <v>0.4</v>
      </c>
      <c r="DR63" s="591">
        <v>0.4</v>
      </c>
      <c r="DS63" s="591">
        <v>0.4</v>
      </c>
      <c r="DT63" s="591">
        <v>0.4</v>
      </c>
      <c r="DU63" s="593">
        <v>0.4</v>
      </c>
      <c r="DV63" s="591">
        <v>0.4</v>
      </c>
      <c r="DW63" s="591">
        <v>0.4</v>
      </c>
      <c r="DX63" s="591">
        <v>0.4</v>
      </c>
      <c r="DY63" s="591">
        <v>0.4</v>
      </c>
      <c r="DZ63" s="591">
        <v>0.4</v>
      </c>
      <c r="EA63" s="592"/>
      <c r="EB63" s="591"/>
      <c r="EC63" s="591"/>
      <c r="ED63" s="649"/>
      <c r="EF63" s="543">
        <v>1</v>
      </c>
      <c r="EG63" s="547" t="s">
        <v>729</v>
      </c>
      <c r="EH63" s="544" t="s">
        <v>730</v>
      </c>
      <c r="EI63" s="681">
        <v>0.75</v>
      </c>
      <c r="EJ63" s="681">
        <v>0.75</v>
      </c>
      <c r="EK63" s="681">
        <v>0.75</v>
      </c>
      <c r="EL63" s="681">
        <v>0.75</v>
      </c>
      <c r="EM63" s="681">
        <v>0.75</v>
      </c>
      <c r="EN63" s="681">
        <v>0.75</v>
      </c>
      <c r="EO63" s="681">
        <v>0.75</v>
      </c>
      <c r="EP63" s="681">
        <v>0.75</v>
      </c>
      <c r="EQ63" s="681">
        <v>0.75</v>
      </c>
      <c r="ER63" s="681">
        <v>0.75</v>
      </c>
      <c r="ES63" s="682">
        <f t="shared" si="111"/>
        <v>0</v>
      </c>
      <c r="ET63" s="681">
        <f t="shared" si="111"/>
        <v>0</v>
      </c>
      <c r="EU63" s="681">
        <f t="shared" si="111"/>
        <v>0</v>
      </c>
      <c r="EW63" s="543">
        <v>1</v>
      </c>
      <c r="EX63" s="547" t="s">
        <v>729</v>
      </c>
      <c r="EY63" s="544" t="s">
        <v>730</v>
      </c>
      <c r="EZ63" s="774">
        <v>0.6</v>
      </c>
      <c r="FA63" s="681"/>
      <c r="FB63" s="681"/>
      <c r="FC63" s="681"/>
      <c r="FD63" s="681"/>
      <c r="FE63" s="681"/>
      <c r="FF63" s="681"/>
      <c r="FG63" s="681"/>
      <c r="FH63" s="681"/>
      <c r="FI63" s="681"/>
      <c r="FJ63" s="682"/>
      <c r="FK63" s="681"/>
      <c r="FL63" s="681"/>
    </row>
    <row r="64" spans="1:168" ht="14.25" thickBot="1">
      <c r="A64" s="91"/>
      <c r="B64" s="951">
        <f t="shared" si="96"/>
        <v>1.1000000000000001</v>
      </c>
      <c r="C64" s="981" t="str">
        <f t="shared" si="8"/>
        <v>機能性・使いやすさ</v>
      </c>
      <c r="D64" s="982" t="e">
        <f>IF(I$63=0,0,G64/I$63)</f>
        <v>#REF!</v>
      </c>
      <c r="E64" s="983" t="e">
        <f>IF(J$63=0,0,H64/J$63)</f>
        <v>#REF!</v>
      </c>
      <c r="F64" s="91"/>
      <c r="G64" s="983" t="e">
        <f t="shared" si="93"/>
        <v>#REF!</v>
      </c>
      <c r="H64" s="983" t="e">
        <f t="shared" si="94"/>
        <v>#REF!</v>
      </c>
      <c r="I64" s="983" t="e">
        <f>SUM(G65:G67)</f>
        <v>#REF!</v>
      </c>
      <c r="J64" s="983" t="e">
        <f>SUM(H65:H67)</f>
        <v>#REF!</v>
      </c>
      <c r="K64" s="983" t="e">
        <f>IF(#REF!=0,0,1)</f>
        <v>#REF!</v>
      </c>
      <c r="L64" s="983" t="e">
        <f>IF(#REF!=0,0,1)</f>
        <v>#REF!</v>
      </c>
      <c r="M64" s="983">
        <f t="shared" si="75"/>
        <v>0.4</v>
      </c>
      <c r="N64" s="983">
        <f t="shared" si="95"/>
        <v>0</v>
      </c>
      <c r="O64" s="91"/>
      <c r="P64" s="1047"/>
      <c r="Q64" s="1007">
        <v>1.1000000000000001</v>
      </c>
      <c r="R64" s="987" t="s">
        <v>676</v>
      </c>
      <c r="S64" s="1022"/>
      <c r="T64" s="1022"/>
      <c r="U64" s="892"/>
      <c r="V64" s="822">
        <f t="shared" si="56"/>
        <v>0</v>
      </c>
      <c r="W64" s="802">
        <f t="shared" si="52"/>
        <v>0</v>
      </c>
      <c r="X64" s="91"/>
      <c r="Y64" s="929">
        <f t="shared" si="39"/>
        <v>0</v>
      </c>
      <c r="Z64" s="929">
        <f t="shared" si="40"/>
        <v>0</v>
      </c>
      <c r="AA64" s="929">
        <f t="shared" si="41"/>
        <v>0</v>
      </c>
      <c r="AB64" s="929">
        <f t="shared" si="42"/>
        <v>0</v>
      </c>
      <c r="AC64" s="929">
        <f t="shared" si="43"/>
        <v>0</v>
      </c>
      <c r="AD64" s="929">
        <f t="shared" si="44"/>
        <v>0</v>
      </c>
      <c r="AE64" s="929">
        <f t="shared" si="45"/>
        <v>0</v>
      </c>
      <c r="AF64" s="929">
        <f t="shared" si="46"/>
        <v>0</v>
      </c>
      <c r="AG64" s="929">
        <f t="shared" si="47"/>
        <v>0</v>
      </c>
      <c r="AH64" s="929">
        <f t="shared" si="48"/>
        <v>0</v>
      </c>
      <c r="AI64" s="929">
        <f t="shared" si="49"/>
        <v>0</v>
      </c>
      <c r="AJ64" s="929">
        <f t="shared" si="50"/>
        <v>0</v>
      </c>
      <c r="AK64" s="929">
        <f t="shared" si="51"/>
        <v>0</v>
      </c>
      <c r="AL64" s="91"/>
      <c r="AM64" s="1064" t="s">
        <v>126</v>
      </c>
      <c r="AN64" s="1064" t="s">
        <v>126</v>
      </c>
      <c r="AO64" s="1064" t="s">
        <v>126</v>
      </c>
      <c r="AP64" s="1064" t="s">
        <v>126</v>
      </c>
      <c r="AQ64" s="1064" t="s">
        <v>126</v>
      </c>
      <c r="AR64" s="1064" t="s">
        <v>126</v>
      </c>
      <c r="AS64" s="1064" t="s">
        <v>126</v>
      </c>
      <c r="AT64" s="1064" t="s">
        <v>126</v>
      </c>
      <c r="AU64" s="1064" t="s">
        <v>126</v>
      </c>
      <c r="AV64" s="1064" t="s">
        <v>126</v>
      </c>
      <c r="AW64" s="1064" t="s">
        <v>126</v>
      </c>
      <c r="AX64" s="1064" t="s">
        <v>126</v>
      </c>
      <c r="AY64" s="1064" t="s">
        <v>126</v>
      </c>
      <c r="AZ64" s="91"/>
      <c r="BA64" s="990"/>
      <c r="BB64" s="990" t="e">
        <f t="shared" si="76"/>
        <v>#REF!</v>
      </c>
      <c r="BC64" s="990"/>
      <c r="BD64" s="991" t="e">
        <f>BR64*#REF!</f>
        <v>#REF!</v>
      </c>
      <c r="BE64" s="991" t="e">
        <f>BS64*#REF!</f>
        <v>#REF!</v>
      </c>
      <c r="BF64" s="991" t="e">
        <f>BT64*#REF!</f>
        <v>#REF!</v>
      </c>
      <c r="BG64" s="991" t="e">
        <f>BU64*#REF!</f>
        <v>#REF!</v>
      </c>
      <c r="BH64" s="1026" t="e">
        <f>BV64*#REF!</f>
        <v>#REF!</v>
      </c>
      <c r="BI64" s="991" t="e">
        <f>BW64*#REF!</f>
        <v>#REF!</v>
      </c>
      <c r="BJ64" s="991" t="e">
        <f>BX64*#REF!</f>
        <v>#REF!</v>
      </c>
      <c r="BK64" s="991" t="e">
        <f>BY64*#REF!</f>
        <v>#REF!</v>
      </c>
      <c r="BL64" s="991" t="e">
        <f>BZ64*#REF!</f>
        <v>#REF!</v>
      </c>
      <c r="BM64" s="991" t="e">
        <f>CA64*#REF!</f>
        <v>#REF!</v>
      </c>
      <c r="BN64" s="91"/>
      <c r="BO64" s="992">
        <f t="shared" si="77"/>
        <v>1.1000000000000001</v>
      </c>
      <c r="BP64" s="992" t="str">
        <f t="shared" si="78"/>
        <v xml:space="preserve"> Q2 1</v>
      </c>
      <c r="BQ64" s="981" t="str">
        <f t="shared" si="79"/>
        <v>機能性・使いやすさ</v>
      </c>
      <c r="BR64" s="993">
        <f t="shared" si="80"/>
        <v>0.4</v>
      </c>
      <c r="BS64" s="993">
        <f t="shared" si="81"/>
        <v>0.4</v>
      </c>
      <c r="BT64" s="993">
        <f t="shared" si="82"/>
        <v>0.4</v>
      </c>
      <c r="BU64" s="993">
        <f t="shared" si="83"/>
        <v>0.4</v>
      </c>
      <c r="BV64" s="1027">
        <f t="shared" si="84"/>
        <v>0.4</v>
      </c>
      <c r="BW64" s="993">
        <f t="shared" si="85"/>
        <v>0.4</v>
      </c>
      <c r="BX64" s="993">
        <f t="shared" si="86"/>
        <v>0.4</v>
      </c>
      <c r="BY64" s="993">
        <f t="shared" si="87"/>
        <v>0.4</v>
      </c>
      <c r="BZ64" s="993">
        <f t="shared" si="88"/>
        <v>0.4</v>
      </c>
      <c r="CA64" s="993">
        <f t="shared" si="89"/>
        <v>0.4</v>
      </c>
      <c r="CB64" s="994">
        <f t="shared" si="90"/>
        <v>0.6</v>
      </c>
      <c r="CC64" s="993">
        <f t="shared" si="91"/>
        <v>0.6</v>
      </c>
      <c r="CD64" s="993">
        <f t="shared" si="92"/>
        <v>0.6</v>
      </c>
      <c r="CF64" s="551">
        <v>1.1000000000000001</v>
      </c>
      <c r="CG64" s="555" t="s">
        <v>731</v>
      </c>
      <c r="CH64" s="556" t="s">
        <v>732</v>
      </c>
      <c r="CI64" s="553">
        <v>0.4</v>
      </c>
      <c r="CJ64" s="553">
        <v>0.4</v>
      </c>
      <c r="CK64" s="553">
        <v>0.4</v>
      </c>
      <c r="CL64" s="557">
        <v>0.4</v>
      </c>
      <c r="CM64" s="553">
        <v>0.4</v>
      </c>
      <c r="CN64" s="557">
        <v>0.4</v>
      </c>
      <c r="CO64" s="558">
        <v>0.4</v>
      </c>
      <c r="CP64" s="557">
        <v>0.4</v>
      </c>
      <c r="CQ64" s="553">
        <v>0.4</v>
      </c>
      <c r="CR64" s="557">
        <v>0.4</v>
      </c>
      <c r="CS64" s="558">
        <v>0.6</v>
      </c>
      <c r="CT64" s="558">
        <v>0.6</v>
      </c>
      <c r="CU64" s="558">
        <v>0.6</v>
      </c>
      <c r="CW64" s="551">
        <v>1.1000000000000001</v>
      </c>
      <c r="CX64" s="555" t="s">
        <v>731</v>
      </c>
      <c r="CY64" s="556" t="s">
        <v>732</v>
      </c>
      <c r="CZ64" s="558">
        <v>0.4</v>
      </c>
      <c r="DA64" s="558">
        <v>0.4</v>
      </c>
      <c r="DB64" s="558">
        <v>0.4</v>
      </c>
      <c r="DC64" s="558">
        <v>0.4</v>
      </c>
      <c r="DD64" s="565">
        <v>0.4</v>
      </c>
      <c r="DE64" s="558">
        <v>0.4</v>
      </c>
      <c r="DF64" s="558">
        <v>0.4</v>
      </c>
      <c r="DG64" s="558">
        <v>0.4</v>
      </c>
      <c r="DH64" s="558">
        <v>0.4</v>
      </c>
      <c r="DI64" s="558">
        <v>0.4</v>
      </c>
      <c r="DJ64" s="558">
        <v>0.6</v>
      </c>
      <c r="DK64" s="558">
        <v>0.6</v>
      </c>
      <c r="DL64" s="558">
        <v>0.6</v>
      </c>
      <c r="DN64" s="551">
        <v>1.1000000000000001</v>
      </c>
      <c r="DO64" s="555" t="s">
        <v>731</v>
      </c>
      <c r="DP64" s="556" t="s">
        <v>732</v>
      </c>
      <c r="DQ64" s="558">
        <v>0.4</v>
      </c>
      <c r="DR64" s="558">
        <v>0.4</v>
      </c>
      <c r="DS64" s="558">
        <v>0.4</v>
      </c>
      <c r="DT64" s="558">
        <v>0.4</v>
      </c>
      <c r="DU64" s="565">
        <v>0.4</v>
      </c>
      <c r="DV64" s="558">
        <v>0.4</v>
      </c>
      <c r="DW64" s="558">
        <v>0.4</v>
      </c>
      <c r="DX64" s="558">
        <v>0.4</v>
      </c>
      <c r="DY64" s="558">
        <v>0.4</v>
      </c>
      <c r="DZ64" s="558">
        <v>0.4</v>
      </c>
      <c r="EA64" s="558">
        <v>0.6</v>
      </c>
      <c r="EB64" s="558">
        <v>0.6</v>
      </c>
      <c r="EC64" s="558">
        <v>0.6</v>
      </c>
      <c r="ED64" s="651"/>
      <c r="EF64" s="551">
        <v>1.1000000000000001</v>
      </c>
      <c r="EG64" s="555" t="s">
        <v>731</v>
      </c>
      <c r="EH64" s="556" t="s">
        <v>732</v>
      </c>
      <c r="EI64" s="691">
        <f t="shared" si="33"/>
        <v>0.4</v>
      </c>
      <c r="EJ64" s="691">
        <f t="shared" si="34"/>
        <v>0.4</v>
      </c>
      <c r="EK64" s="691">
        <f t="shared" si="35"/>
        <v>0.4</v>
      </c>
      <c r="EL64" s="691">
        <f t="shared" si="36"/>
        <v>0.4</v>
      </c>
      <c r="EM64" s="703">
        <f t="shared" ref="EM64:EO69" si="112">DU64</f>
        <v>0.4</v>
      </c>
      <c r="EN64" s="691">
        <f t="shared" si="112"/>
        <v>0.4</v>
      </c>
      <c r="EO64" s="691">
        <f t="shared" si="112"/>
        <v>0.4</v>
      </c>
      <c r="EP64" s="691">
        <f t="shared" si="37"/>
        <v>0.4</v>
      </c>
      <c r="EQ64" s="691">
        <f t="shared" si="38"/>
        <v>0.4</v>
      </c>
      <c r="ER64" s="691">
        <f t="shared" ref="ER64:ER69" si="113">DZ64</f>
        <v>0.4</v>
      </c>
      <c r="ES64" s="691">
        <f t="shared" si="111"/>
        <v>0.6</v>
      </c>
      <c r="ET64" s="691">
        <f t="shared" si="111"/>
        <v>0.6</v>
      </c>
      <c r="EU64" s="691">
        <f t="shared" si="111"/>
        <v>0.6</v>
      </c>
      <c r="EW64" s="551">
        <v>1.1000000000000001</v>
      </c>
      <c r="EX64" s="555" t="s">
        <v>731</v>
      </c>
      <c r="EY64" s="556" t="s">
        <v>732</v>
      </c>
      <c r="EZ64" s="680">
        <f>DQ64</f>
        <v>0.4</v>
      </c>
      <c r="FA64" s="680"/>
      <c r="FB64" s="680"/>
      <c r="FC64" s="680"/>
      <c r="FD64" s="728"/>
      <c r="FE64" s="680"/>
      <c r="FF64" s="680"/>
      <c r="FG64" s="680"/>
      <c r="FH64" s="680"/>
      <c r="FI64" s="680"/>
      <c r="FJ64" s="680"/>
      <c r="FK64" s="680"/>
      <c r="FL64" s="680"/>
    </row>
    <row r="65" spans="1:168">
      <c r="A65" s="91"/>
      <c r="B65" s="951" t="str">
        <f t="shared" si="96"/>
        <v>1.1.1</v>
      </c>
      <c r="C65" s="981" t="str">
        <f t="shared" si="8"/>
        <v>広さ・収納性</v>
      </c>
      <c r="D65" s="984" t="e">
        <f t="shared" ref="D65:E67" si="114">IF(I$64&gt;0,G65/I$64,0)</f>
        <v>#REF!</v>
      </c>
      <c r="E65" s="983" t="e">
        <f t="shared" si="114"/>
        <v>#REF!</v>
      </c>
      <c r="F65" s="91"/>
      <c r="G65" s="983" t="e">
        <f t="shared" si="93"/>
        <v>#REF!</v>
      </c>
      <c r="H65" s="983" t="e">
        <f t="shared" si="94"/>
        <v>#REF!</v>
      </c>
      <c r="I65" s="983"/>
      <c r="J65" s="983"/>
      <c r="K65" s="983" t="e">
        <f>IF(#REF!=0,0,1)</f>
        <v>#REF!</v>
      </c>
      <c r="L65" s="983" t="e">
        <f>IF(#REF!=0,0,1)</f>
        <v>#REF!</v>
      </c>
      <c r="M65" s="983">
        <f t="shared" si="75"/>
        <v>0.33333333333333331</v>
      </c>
      <c r="N65" s="983">
        <f t="shared" si="95"/>
        <v>0</v>
      </c>
      <c r="O65" s="91"/>
      <c r="P65" s="1047"/>
      <c r="Q65" s="1013"/>
      <c r="R65" s="1008">
        <v>1</v>
      </c>
      <c r="S65" s="988" t="s">
        <v>609</v>
      </c>
      <c r="T65" s="1029"/>
      <c r="U65" s="892"/>
      <c r="V65" s="817">
        <f t="shared" si="56"/>
        <v>0</v>
      </c>
      <c r="W65" s="838">
        <f t="shared" si="52"/>
        <v>0</v>
      </c>
      <c r="X65" s="91"/>
      <c r="Y65" s="929">
        <f t="shared" si="39"/>
        <v>0</v>
      </c>
      <c r="Z65" s="929">
        <f t="shared" si="40"/>
        <v>0</v>
      </c>
      <c r="AA65" s="929">
        <f t="shared" si="41"/>
        <v>0</v>
      </c>
      <c r="AB65" s="929">
        <f t="shared" si="42"/>
        <v>0</v>
      </c>
      <c r="AC65" s="929">
        <f t="shared" si="43"/>
        <v>0</v>
      </c>
      <c r="AD65" s="929">
        <f t="shared" si="44"/>
        <v>0</v>
      </c>
      <c r="AE65" s="929">
        <f t="shared" si="45"/>
        <v>0</v>
      </c>
      <c r="AF65" s="929">
        <f t="shared" si="46"/>
        <v>0</v>
      </c>
      <c r="AG65" s="929">
        <f t="shared" si="47"/>
        <v>0</v>
      </c>
      <c r="AH65" s="929">
        <f t="shared" si="48"/>
        <v>0</v>
      </c>
      <c r="AI65" s="929">
        <f t="shared" si="49"/>
        <v>0</v>
      </c>
      <c r="AJ65" s="929">
        <f t="shared" si="50"/>
        <v>0</v>
      </c>
      <c r="AK65" s="929">
        <f t="shared" si="51"/>
        <v>0</v>
      </c>
      <c r="AL65" s="91"/>
      <c r="AM65" s="784"/>
      <c r="AN65" s="784"/>
      <c r="AO65" s="784"/>
      <c r="AP65" s="784"/>
      <c r="AQ65" s="784"/>
      <c r="AR65" s="784"/>
      <c r="AS65" s="784"/>
      <c r="AT65" s="784"/>
      <c r="AU65" s="784"/>
      <c r="AV65" s="784"/>
      <c r="AW65" s="784"/>
      <c r="AX65" s="784"/>
      <c r="AY65" s="784"/>
      <c r="AZ65" s="91"/>
      <c r="BA65" s="990"/>
      <c r="BB65" s="990" t="e">
        <f t="shared" si="76"/>
        <v>#REF!</v>
      </c>
      <c r="BC65" s="990"/>
      <c r="BD65" s="991" t="e">
        <f>BR65*#REF!</f>
        <v>#REF!</v>
      </c>
      <c r="BE65" s="991" t="e">
        <f>BS65*#REF!</f>
        <v>#REF!</v>
      </c>
      <c r="BF65" s="991" t="e">
        <f>BT65*#REF!</f>
        <v>#REF!</v>
      </c>
      <c r="BG65" s="991" t="e">
        <f>BU65*#REF!</f>
        <v>#REF!</v>
      </c>
      <c r="BH65" s="1026" t="e">
        <f>BV65*#REF!</f>
        <v>#REF!</v>
      </c>
      <c r="BI65" s="991" t="e">
        <f>BW65*#REF!</f>
        <v>#REF!</v>
      </c>
      <c r="BJ65" s="991" t="e">
        <f>BX65*#REF!</f>
        <v>#REF!</v>
      </c>
      <c r="BK65" s="991" t="e">
        <f>BY65*#REF!</f>
        <v>#REF!</v>
      </c>
      <c r="BL65" s="991" t="e">
        <f>BZ65*#REF!</f>
        <v>#REF!</v>
      </c>
      <c r="BM65" s="991" t="e">
        <f>CA65*#REF!</f>
        <v>#REF!</v>
      </c>
      <c r="BN65" s="91"/>
      <c r="BO65" s="992" t="str">
        <f t="shared" si="77"/>
        <v>1.1.1</v>
      </c>
      <c r="BP65" s="992" t="str">
        <f t="shared" si="78"/>
        <v xml:space="preserve"> Q2 1.1</v>
      </c>
      <c r="BQ65" s="981" t="str">
        <f t="shared" si="79"/>
        <v>広さ・収納性</v>
      </c>
      <c r="BR65" s="993">
        <f t="shared" si="80"/>
        <v>0.33333333333333331</v>
      </c>
      <c r="BS65" s="993">
        <f t="shared" si="81"/>
        <v>0</v>
      </c>
      <c r="BT65" s="993">
        <f t="shared" si="82"/>
        <v>0</v>
      </c>
      <c r="BU65" s="993">
        <f t="shared" si="83"/>
        <v>0</v>
      </c>
      <c r="BV65" s="1027">
        <f t="shared" si="84"/>
        <v>0</v>
      </c>
      <c r="BW65" s="993">
        <f t="shared" si="85"/>
        <v>0.33333333333333331</v>
      </c>
      <c r="BX65" s="993">
        <f t="shared" si="86"/>
        <v>0</v>
      </c>
      <c r="BY65" s="993">
        <f t="shared" si="87"/>
        <v>0</v>
      </c>
      <c r="BZ65" s="993">
        <f t="shared" si="88"/>
        <v>0</v>
      </c>
      <c r="CA65" s="993">
        <f t="shared" si="89"/>
        <v>0</v>
      </c>
      <c r="CB65" s="994">
        <f t="shared" si="90"/>
        <v>1</v>
      </c>
      <c r="CC65" s="993">
        <f t="shared" si="91"/>
        <v>0.5</v>
      </c>
      <c r="CD65" s="993">
        <f t="shared" si="92"/>
        <v>0</v>
      </c>
      <c r="CF65" s="551" t="s">
        <v>779</v>
      </c>
      <c r="CG65" s="555" t="s">
        <v>733</v>
      </c>
      <c r="CH65" s="556" t="s">
        <v>734</v>
      </c>
      <c r="CI65" s="588">
        <v>0.33333333333333331</v>
      </c>
      <c r="CJ65" s="553"/>
      <c r="CK65" s="553"/>
      <c r="CL65" s="553"/>
      <c r="CM65" s="569"/>
      <c r="CN65" s="588">
        <v>0.33333333333333331</v>
      </c>
      <c r="CO65" s="572">
        <v>0.5</v>
      </c>
      <c r="CP65" s="553"/>
      <c r="CQ65" s="553"/>
      <c r="CR65" s="553"/>
      <c r="CS65" s="559">
        <v>1</v>
      </c>
      <c r="CT65" s="558">
        <v>0.5</v>
      </c>
      <c r="CU65" s="558"/>
      <c r="CW65" s="551" t="s">
        <v>779</v>
      </c>
      <c r="CX65" s="555" t="s">
        <v>733</v>
      </c>
      <c r="CY65" s="556" t="s">
        <v>734</v>
      </c>
      <c r="CZ65" s="558">
        <v>0.33333333333333331</v>
      </c>
      <c r="DA65" s="558"/>
      <c r="DB65" s="558"/>
      <c r="DC65" s="558"/>
      <c r="DD65" s="565"/>
      <c r="DE65" s="558">
        <v>0.33333333333333331</v>
      </c>
      <c r="DF65" s="558">
        <v>0.5</v>
      </c>
      <c r="DG65" s="558"/>
      <c r="DH65" s="558"/>
      <c r="DI65" s="558"/>
      <c r="DJ65" s="559">
        <v>1</v>
      </c>
      <c r="DK65" s="558">
        <v>0.5</v>
      </c>
      <c r="DL65" s="558"/>
      <c r="DN65" s="551" t="s">
        <v>779</v>
      </c>
      <c r="DO65" s="555" t="s">
        <v>733</v>
      </c>
      <c r="DP65" s="556" t="s">
        <v>734</v>
      </c>
      <c r="DQ65" s="558">
        <v>0.33333333333333331</v>
      </c>
      <c r="DR65" s="558"/>
      <c r="DS65" s="558"/>
      <c r="DT65" s="558"/>
      <c r="DU65" s="565"/>
      <c r="DV65" s="558">
        <v>0.33333333333333331</v>
      </c>
      <c r="DW65" s="558"/>
      <c r="DX65" s="558"/>
      <c r="DY65" s="558"/>
      <c r="DZ65" s="558"/>
      <c r="EA65" s="559">
        <v>1</v>
      </c>
      <c r="EB65" s="558">
        <v>0.5</v>
      </c>
      <c r="EC65" s="558"/>
      <c r="ED65" s="651"/>
      <c r="EF65" s="551" t="s">
        <v>779</v>
      </c>
      <c r="EG65" s="555" t="s">
        <v>733</v>
      </c>
      <c r="EH65" s="556" t="s">
        <v>734</v>
      </c>
      <c r="EI65" s="691">
        <f t="shared" si="33"/>
        <v>0.33333333333333331</v>
      </c>
      <c r="EJ65" s="691">
        <f t="shared" si="34"/>
        <v>0</v>
      </c>
      <c r="EK65" s="691">
        <f t="shared" si="35"/>
        <v>0</v>
      </c>
      <c r="EL65" s="691">
        <f t="shared" si="36"/>
        <v>0</v>
      </c>
      <c r="EM65" s="703">
        <f t="shared" si="112"/>
        <v>0</v>
      </c>
      <c r="EN65" s="691">
        <f t="shared" si="112"/>
        <v>0.33333333333333331</v>
      </c>
      <c r="EO65" s="691">
        <f t="shared" si="112"/>
        <v>0</v>
      </c>
      <c r="EP65" s="691">
        <f t="shared" si="37"/>
        <v>0</v>
      </c>
      <c r="EQ65" s="691">
        <f t="shared" si="38"/>
        <v>0</v>
      </c>
      <c r="ER65" s="691">
        <f t="shared" si="113"/>
        <v>0</v>
      </c>
      <c r="ES65" s="693">
        <f t="shared" si="111"/>
        <v>1</v>
      </c>
      <c r="ET65" s="691">
        <f t="shared" si="111"/>
        <v>0.5</v>
      </c>
      <c r="EU65" s="691">
        <f t="shared" si="111"/>
        <v>0</v>
      </c>
      <c r="EW65" s="551" t="s">
        <v>779</v>
      </c>
      <c r="EX65" s="555" t="s">
        <v>733</v>
      </c>
      <c r="EY65" s="556" t="s">
        <v>734</v>
      </c>
      <c r="EZ65" s="680">
        <f>DQ65</f>
        <v>0.33333333333333331</v>
      </c>
      <c r="FA65" s="680"/>
      <c r="FB65" s="680"/>
      <c r="FC65" s="680"/>
      <c r="FD65" s="728"/>
      <c r="FE65" s="680"/>
      <c r="FF65" s="680"/>
      <c r="FG65" s="680"/>
      <c r="FH65" s="680"/>
      <c r="FI65" s="680"/>
      <c r="FJ65" s="752"/>
      <c r="FK65" s="680"/>
      <c r="FL65" s="680"/>
    </row>
    <row r="66" spans="1:168">
      <c r="A66" s="91"/>
      <c r="B66" s="951" t="str">
        <f t="shared" si="96"/>
        <v>1.1.2</v>
      </c>
      <c r="C66" s="981" t="str">
        <f t="shared" si="8"/>
        <v>高度情報通信設備対応</v>
      </c>
      <c r="D66" s="984" t="e">
        <f t="shared" si="114"/>
        <v>#REF!</v>
      </c>
      <c r="E66" s="983" t="e">
        <f t="shared" si="114"/>
        <v>#REF!</v>
      </c>
      <c r="F66" s="91"/>
      <c r="G66" s="983" t="e">
        <f t="shared" si="93"/>
        <v>#REF!</v>
      </c>
      <c r="H66" s="983" t="e">
        <f t="shared" si="94"/>
        <v>#REF!</v>
      </c>
      <c r="I66" s="983"/>
      <c r="J66" s="983"/>
      <c r="K66" s="983" t="e">
        <f>IF(#REF!=0,0,1)</f>
        <v>#REF!</v>
      </c>
      <c r="L66" s="983" t="e">
        <f>IF(#REF!=0,0,1)</f>
        <v>#REF!</v>
      </c>
      <c r="M66" s="983">
        <f t="shared" si="75"/>
        <v>0.33333333333333331</v>
      </c>
      <c r="N66" s="983">
        <f t="shared" si="95"/>
        <v>0</v>
      </c>
      <c r="O66" s="91"/>
      <c r="P66" s="1047"/>
      <c r="Q66" s="1013"/>
      <c r="R66" s="1008">
        <v>2</v>
      </c>
      <c r="S66" s="988" t="s">
        <v>610</v>
      </c>
      <c r="T66" s="1029"/>
      <c r="U66" s="892"/>
      <c r="V66" s="804">
        <f t="shared" si="56"/>
        <v>0</v>
      </c>
      <c r="W66" s="805">
        <f t="shared" si="52"/>
        <v>0</v>
      </c>
      <c r="X66" s="91"/>
      <c r="Y66" s="929">
        <f t="shared" si="39"/>
        <v>0</v>
      </c>
      <c r="Z66" s="929">
        <f t="shared" si="40"/>
        <v>0</v>
      </c>
      <c r="AA66" s="929">
        <f t="shared" si="41"/>
        <v>0</v>
      </c>
      <c r="AB66" s="929">
        <f t="shared" si="42"/>
        <v>0</v>
      </c>
      <c r="AC66" s="929">
        <f t="shared" si="43"/>
        <v>0</v>
      </c>
      <c r="AD66" s="929">
        <f t="shared" si="44"/>
        <v>0</v>
      </c>
      <c r="AE66" s="929">
        <f t="shared" si="45"/>
        <v>0</v>
      </c>
      <c r="AF66" s="929">
        <f t="shared" si="46"/>
        <v>0</v>
      </c>
      <c r="AG66" s="929">
        <f t="shared" si="47"/>
        <v>0</v>
      </c>
      <c r="AH66" s="929">
        <f t="shared" si="48"/>
        <v>0</v>
      </c>
      <c r="AI66" s="929">
        <f t="shared" si="49"/>
        <v>0</v>
      </c>
      <c r="AJ66" s="929">
        <f t="shared" si="50"/>
        <v>0</v>
      </c>
      <c r="AK66" s="929">
        <f t="shared" si="51"/>
        <v>0</v>
      </c>
      <c r="AL66" s="91"/>
      <c r="AM66" s="785"/>
      <c r="AN66" s="785"/>
      <c r="AO66" s="785"/>
      <c r="AP66" s="785"/>
      <c r="AQ66" s="785"/>
      <c r="AR66" s="785"/>
      <c r="AS66" s="785"/>
      <c r="AT66" s="785"/>
      <c r="AU66" s="785"/>
      <c r="AV66" s="785"/>
      <c r="AW66" s="785"/>
      <c r="AX66" s="785"/>
      <c r="AY66" s="785"/>
      <c r="AZ66" s="91"/>
      <c r="BA66" s="990"/>
      <c r="BB66" s="990" t="e">
        <f t="shared" si="76"/>
        <v>#REF!</v>
      </c>
      <c r="BC66" s="990"/>
      <c r="BD66" s="991" t="e">
        <f>BR66*#REF!</f>
        <v>#REF!</v>
      </c>
      <c r="BE66" s="991" t="e">
        <f>BS66*#REF!</f>
        <v>#REF!</v>
      </c>
      <c r="BF66" s="991" t="e">
        <f>BT66*#REF!</f>
        <v>#REF!</v>
      </c>
      <c r="BG66" s="991" t="e">
        <f>BU66*#REF!</f>
        <v>#REF!</v>
      </c>
      <c r="BH66" s="1026" t="e">
        <f>BV66*#REF!</f>
        <v>#REF!</v>
      </c>
      <c r="BI66" s="991" t="e">
        <f>BW66*#REF!</f>
        <v>#REF!</v>
      </c>
      <c r="BJ66" s="991" t="e">
        <f>BX66*#REF!</f>
        <v>#REF!</v>
      </c>
      <c r="BK66" s="991" t="e">
        <f>BY66*#REF!</f>
        <v>#REF!</v>
      </c>
      <c r="BL66" s="991" t="e">
        <f>BZ66*#REF!</f>
        <v>#REF!</v>
      </c>
      <c r="BM66" s="991" t="e">
        <f>CA66*#REF!</f>
        <v>#REF!</v>
      </c>
      <c r="BN66" s="91"/>
      <c r="BO66" s="992" t="str">
        <f t="shared" si="77"/>
        <v>1.1.2</v>
      </c>
      <c r="BP66" s="992" t="str">
        <f t="shared" si="78"/>
        <v xml:space="preserve"> Q2 1.1</v>
      </c>
      <c r="BQ66" s="981" t="str">
        <f t="shared" si="79"/>
        <v>高度情報通信設備対応</v>
      </c>
      <c r="BR66" s="993">
        <f t="shared" si="80"/>
        <v>0.33333333333333331</v>
      </c>
      <c r="BS66" s="993">
        <f t="shared" si="81"/>
        <v>0</v>
      </c>
      <c r="BT66" s="993">
        <f t="shared" si="82"/>
        <v>0</v>
      </c>
      <c r="BU66" s="993">
        <f t="shared" si="83"/>
        <v>0</v>
      </c>
      <c r="BV66" s="1027">
        <f t="shared" si="84"/>
        <v>0</v>
      </c>
      <c r="BW66" s="993">
        <f t="shared" si="85"/>
        <v>0.33333333333333331</v>
      </c>
      <c r="BX66" s="993">
        <f t="shared" si="86"/>
        <v>0</v>
      </c>
      <c r="BY66" s="993">
        <f t="shared" si="87"/>
        <v>0</v>
      </c>
      <c r="BZ66" s="993">
        <f t="shared" si="88"/>
        <v>0</v>
      </c>
      <c r="CA66" s="993">
        <f t="shared" si="89"/>
        <v>0</v>
      </c>
      <c r="CB66" s="994">
        <f t="shared" si="90"/>
        <v>0</v>
      </c>
      <c r="CC66" s="993">
        <f t="shared" si="91"/>
        <v>0.5</v>
      </c>
      <c r="CD66" s="993">
        <f t="shared" si="92"/>
        <v>1</v>
      </c>
      <c r="CF66" s="551" t="s">
        <v>780</v>
      </c>
      <c r="CG66" s="555" t="s">
        <v>733</v>
      </c>
      <c r="CH66" s="556" t="s">
        <v>781</v>
      </c>
      <c r="CI66" s="588">
        <v>0.33333333333333331</v>
      </c>
      <c r="CJ66" s="553"/>
      <c r="CK66" s="553"/>
      <c r="CL66" s="553"/>
      <c r="CM66" s="569"/>
      <c r="CN66" s="588">
        <v>0.33333333333333331</v>
      </c>
      <c r="CO66" s="572"/>
      <c r="CP66" s="553"/>
      <c r="CQ66" s="553"/>
      <c r="CR66" s="553"/>
      <c r="CS66" s="559"/>
      <c r="CT66" s="558">
        <v>0.5</v>
      </c>
      <c r="CU66" s="558">
        <v>1</v>
      </c>
      <c r="CW66" s="551" t="s">
        <v>780</v>
      </c>
      <c r="CX66" s="555" t="s">
        <v>733</v>
      </c>
      <c r="CY66" s="556" t="s">
        <v>781</v>
      </c>
      <c r="CZ66" s="558">
        <v>0.33333333333333331</v>
      </c>
      <c r="DA66" s="558"/>
      <c r="DB66" s="558"/>
      <c r="DC66" s="558"/>
      <c r="DD66" s="565"/>
      <c r="DE66" s="558">
        <v>0.33333333333333331</v>
      </c>
      <c r="DF66" s="558"/>
      <c r="DG66" s="558"/>
      <c r="DH66" s="558"/>
      <c r="DI66" s="558"/>
      <c r="DJ66" s="559"/>
      <c r="DK66" s="558">
        <v>0.5</v>
      </c>
      <c r="DL66" s="558">
        <v>1</v>
      </c>
      <c r="DN66" s="551" t="s">
        <v>780</v>
      </c>
      <c r="DO66" s="555" t="s">
        <v>733</v>
      </c>
      <c r="DP66" s="556" t="s">
        <v>781</v>
      </c>
      <c r="DQ66" s="558">
        <v>0.33333333333333331</v>
      </c>
      <c r="DR66" s="558"/>
      <c r="DS66" s="558"/>
      <c r="DT66" s="558"/>
      <c r="DU66" s="565"/>
      <c r="DV66" s="558">
        <v>0.33333333333333331</v>
      </c>
      <c r="DW66" s="558"/>
      <c r="DX66" s="558"/>
      <c r="DY66" s="558"/>
      <c r="DZ66" s="558"/>
      <c r="EA66" s="559"/>
      <c r="EB66" s="558">
        <v>0.5</v>
      </c>
      <c r="EC66" s="558">
        <v>1</v>
      </c>
      <c r="ED66" s="651"/>
      <c r="EF66" s="551" t="s">
        <v>780</v>
      </c>
      <c r="EG66" s="555" t="s">
        <v>733</v>
      </c>
      <c r="EH66" s="556" t="s">
        <v>781</v>
      </c>
      <c r="EI66" s="691">
        <f t="shared" si="33"/>
        <v>0.33333333333333331</v>
      </c>
      <c r="EJ66" s="691">
        <f t="shared" si="34"/>
        <v>0</v>
      </c>
      <c r="EK66" s="691">
        <f t="shared" si="35"/>
        <v>0</v>
      </c>
      <c r="EL66" s="691">
        <f t="shared" si="36"/>
        <v>0</v>
      </c>
      <c r="EM66" s="703">
        <f t="shared" si="112"/>
        <v>0</v>
      </c>
      <c r="EN66" s="691">
        <f t="shared" si="112"/>
        <v>0.33333333333333331</v>
      </c>
      <c r="EO66" s="691">
        <f t="shared" si="112"/>
        <v>0</v>
      </c>
      <c r="EP66" s="691">
        <f t="shared" si="37"/>
        <v>0</v>
      </c>
      <c r="EQ66" s="691">
        <f t="shared" si="38"/>
        <v>0</v>
      </c>
      <c r="ER66" s="691">
        <f t="shared" si="113"/>
        <v>0</v>
      </c>
      <c r="ES66" s="693">
        <f t="shared" si="111"/>
        <v>0</v>
      </c>
      <c r="ET66" s="691">
        <f t="shared" si="111"/>
        <v>0.5</v>
      </c>
      <c r="EU66" s="691">
        <f t="shared" si="111"/>
        <v>1</v>
      </c>
      <c r="EW66" s="551" t="s">
        <v>780</v>
      </c>
      <c r="EX66" s="555" t="s">
        <v>733</v>
      </c>
      <c r="EY66" s="556" t="s">
        <v>781</v>
      </c>
      <c r="EZ66" s="680">
        <f>DQ66</f>
        <v>0.33333333333333331</v>
      </c>
      <c r="FA66" s="680"/>
      <c r="FB66" s="680"/>
      <c r="FC66" s="680"/>
      <c r="FD66" s="728"/>
      <c r="FE66" s="680"/>
      <c r="FF66" s="680"/>
      <c r="FG66" s="680"/>
      <c r="FH66" s="680"/>
      <c r="FI66" s="680"/>
      <c r="FJ66" s="752"/>
      <c r="FK66" s="680"/>
      <c r="FL66" s="680"/>
    </row>
    <row r="67" spans="1:168" ht="14.25" thickBot="1">
      <c r="A67" s="91"/>
      <c r="B67" s="951" t="str">
        <f t="shared" si="96"/>
        <v>1.1.3</v>
      </c>
      <c r="C67" s="981" t="str">
        <f t="shared" si="8"/>
        <v>バリアフリー計画</v>
      </c>
      <c r="D67" s="984" t="e">
        <f t="shared" si="114"/>
        <v>#REF!</v>
      </c>
      <c r="E67" s="983" t="e">
        <f t="shared" si="114"/>
        <v>#REF!</v>
      </c>
      <c r="F67" s="91"/>
      <c r="G67" s="983" t="e">
        <f t="shared" si="93"/>
        <v>#REF!</v>
      </c>
      <c r="H67" s="983" t="e">
        <f t="shared" si="94"/>
        <v>#REF!</v>
      </c>
      <c r="I67" s="983"/>
      <c r="J67" s="983"/>
      <c r="K67" s="983" t="e">
        <f>IF(#REF!=0,0,1)</f>
        <v>#REF!</v>
      </c>
      <c r="L67" s="983" t="e">
        <f>IF(#REF!=0,0,1)</f>
        <v>#REF!</v>
      </c>
      <c r="M67" s="983">
        <f t="shared" si="75"/>
        <v>0.33333333333333331</v>
      </c>
      <c r="N67" s="983">
        <f t="shared" si="95"/>
        <v>0</v>
      </c>
      <c r="O67" s="91"/>
      <c r="P67" s="1047"/>
      <c r="Q67" s="1015"/>
      <c r="R67" s="1008">
        <v>3</v>
      </c>
      <c r="S67" s="988" t="s">
        <v>611</v>
      </c>
      <c r="T67" s="1029"/>
      <c r="U67" s="892"/>
      <c r="V67" s="815">
        <f t="shared" si="56"/>
        <v>0</v>
      </c>
      <c r="W67" s="837">
        <f t="shared" si="52"/>
        <v>0</v>
      </c>
      <c r="X67" s="91"/>
      <c r="Y67" s="929">
        <f t="shared" si="39"/>
        <v>0</v>
      </c>
      <c r="Z67" s="929">
        <f t="shared" si="40"/>
        <v>0</v>
      </c>
      <c r="AA67" s="929">
        <f t="shared" si="41"/>
        <v>0</v>
      </c>
      <c r="AB67" s="929">
        <f t="shared" si="42"/>
        <v>0</v>
      </c>
      <c r="AC67" s="929">
        <f t="shared" si="43"/>
        <v>0</v>
      </c>
      <c r="AD67" s="929">
        <f t="shared" si="44"/>
        <v>0</v>
      </c>
      <c r="AE67" s="929">
        <f t="shared" si="45"/>
        <v>0</v>
      </c>
      <c r="AF67" s="929">
        <f t="shared" si="46"/>
        <v>0</v>
      </c>
      <c r="AG67" s="929">
        <f t="shared" si="47"/>
        <v>0</v>
      </c>
      <c r="AH67" s="929">
        <f t="shared" si="48"/>
        <v>0</v>
      </c>
      <c r="AI67" s="929">
        <f t="shared" si="49"/>
        <v>0</v>
      </c>
      <c r="AJ67" s="929">
        <f t="shared" si="50"/>
        <v>0</v>
      </c>
      <c r="AK67" s="929">
        <f t="shared" si="51"/>
        <v>0</v>
      </c>
      <c r="AL67" s="91"/>
      <c r="AM67" s="788"/>
      <c r="AN67" s="788"/>
      <c r="AO67" s="788"/>
      <c r="AP67" s="788"/>
      <c r="AQ67" s="788"/>
      <c r="AR67" s="788"/>
      <c r="AS67" s="788"/>
      <c r="AT67" s="788"/>
      <c r="AU67" s="788"/>
      <c r="AV67" s="788"/>
      <c r="AW67" s="788"/>
      <c r="AX67" s="788"/>
      <c r="AY67" s="788"/>
      <c r="AZ67" s="91"/>
      <c r="BA67" s="990"/>
      <c r="BB67" s="990" t="e">
        <f t="shared" si="76"/>
        <v>#REF!</v>
      </c>
      <c r="BC67" s="990"/>
      <c r="BD67" s="991" t="e">
        <f>BR67*#REF!</f>
        <v>#REF!</v>
      </c>
      <c r="BE67" s="991" t="e">
        <f>BS67*#REF!</f>
        <v>#REF!</v>
      </c>
      <c r="BF67" s="991" t="e">
        <f>BT67*#REF!</f>
        <v>#REF!</v>
      </c>
      <c r="BG67" s="991" t="e">
        <f>BU67*#REF!</f>
        <v>#REF!</v>
      </c>
      <c r="BH67" s="1026" t="e">
        <f>BV67*#REF!</f>
        <v>#REF!</v>
      </c>
      <c r="BI67" s="991" t="e">
        <f>BW67*#REF!</f>
        <v>#REF!</v>
      </c>
      <c r="BJ67" s="991" t="e">
        <f>BX67*#REF!</f>
        <v>#REF!</v>
      </c>
      <c r="BK67" s="991" t="e">
        <f>BY67*#REF!</f>
        <v>#REF!</v>
      </c>
      <c r="BL67" s="991" t="e">
        <f>BZ67*#REF!</f>
        <v>#REF!</v>
      </c>
      <c r="BM67" s="991" t="e">
        <f>CA67*#REF!</f>
        <v>#REF!</v>
      </c>
      <c r="BN67" s="91"/>
      <c r="BO67" s="992" t="str">
        <f t="shared" si="77"/>
        <v>1.1.3</v>
      </c>
      <c r="BP67" s="992" t="str">
        <f t="shared" si="78"/>
        <v xml:space="preserve"> Q2 1.1</v>
      </c>
      <c r="BQ67" s="981" t="str">
        <f t="shared" si="79"/>
        <v>バリアフリー計画</v>
      </c>
      <c r="BR67" s="993">
        <f t="shared" si="80"/>
        <v>0.33333333333333331</v>
      </c>
      <c r="BS67" s="993">
        <f t="shared" si="81"/>
        <v>1</v>
      </c>
      <c r="BT67" s="993">
        <f t="shared" si="82"/>
        <v>1</v>
      </c>
      <c r="BU67" s="993">
        <f t="shared" si="83"/>
        <v>1</v>
      </c>
      <c r="BV67" s="1027">
        <f t="shared" si="84"/>
        <v>1</v>
      </c>
      <c r="BW67" s="993">
        <f t="shared" si="85"/>
        <v>0.33333333333333331</v>
      </c>
      <c r="BX67" s="993">
        <f t="shared" si="86"/>
        <v>1</v>
      </c>
      <c r="BY67" s="993">
        <f t="shared" si="87"/>
        <v>1</v>
      </c>
      <c r="BZ67" s="993">
        <f t="shared" si="88"/>
        <v>1</v>
      </c>
      <c r="CA67" s="993">
        <f t="shared" si="89"/>
        <v>1</v>
      </c>
      <c r="CB67" s="994">
        <f t="shared" si="90"/>
        <v>0</v>
      </c>
      <c r="CC67" s="993">
        <f t="shared" si="91"/>
        <v>0</v>
      </c>
      <c r="CD67" s="993">
        <f t="shared" si="92"/>
        <v>0</v>
      </c>
      <c r="CF67" s="551" t="s">
        <v>782</v>
      </c>
      <c r="CG67" s="555" t="s">
        <v>733</v>
      </c>
      <c r="CH67" s="556" t="s">
        <v>735</v>
      </c>
      <c r="CI67" s="588">
        <v>0.33333333333333331</v>
      </c>
      <c r="CJ67" s="553">
        <v>1</v>
      </c>
      <c r="CK67" s="553">
        <v>1</v>
      </c>
      <c r="CL67" s="553">
        <v>1</v>
      </c>
      <c r="CM67" s="569">
        <v>1</v>
      </c>
      <c r="CN67" s="588">
        <v>0.33333333333333331</v>
      </c>
      <c r="CO67" s="572">
        <v>0.5</v>
      </c>
      <c r="CP67" s="553">
        <v>1</v>
      </c>
      <c r="CQ67" s="553">
        <v>1</v>
      </c>
      <c r="CR67" s="553">
        <v>1</v>
      </c>
      <c r="CS67" s="559"/>
      <c r="CT67" s="558"/>
      <c r="CU67" s="558"/>
      <c r="CW67" s="551" t="s">
        <v>782</v>
      </c>
      <c r="CX67" s="555" t="s">
        <v>733</v>
      </c>
      <c r="CY67" s="556" t="s">
        <v>735</v>
      </c>
      <c r="CZ67" s="558">
        <v>0.33333333333333331</v>
      </c>
      <c r="DA67" s="558">
        <v>1</v>
      </c>
      <c r="DB67" s="558">
        <v>1</v>
      </c>
      <c r="DC67" s="558">
        <v>1</v>
      </c>
      <c r="DD67" s="565">
        <v>1</v>
      </c>
      <c r="DE67" s="558">
        <v>0.33333333333333331</v>
      </c>
      <c r="DF67" s="558">
        <v>0.5</v>
      </c>
      <c r="DG67" s="558">
        <v>1</v>
      </c>
      <c r="DH67" s="558">
        <v>1</v>
      </c>
      <c r="DI67" s="558">
        <v>1</v>
      </c>
      <c r="DJ67" s="559"/>
      <c r="DK67" s="558"/>
      <c r="DL67" s="558"/>
      <c r="DN67" s="551" t="s">
        <v>782</v>
      </c>
      <c r="DO67" s="555" t="s">
        <v>733</v>
      </c>
      <c r="DP67" s="556" t="s">
        <v>735</v>
      </c>
      <c r="DQ67" s="558">
        <v>0.33333333333333331</v>
      </c>
      <c r="DR67" s="558">
        <v>1</v>
      </c>
      <c r="DS67" s="558">
        <v>1</v>
      </c>
      <c r="DT67" s="558">
        <v>1</v>
      </c>
      <c r="DU67" s="565">
        <v>1</v>
      </c>
      <c r="DV67" s="558">
        <v>0.33333333333333331</v>
      </c>
      <c r="DW67" s="558">
        <v>1</v>
      </c>
      <c r="DX67" s="558">
        <v>1</v>
      </c>
      <c r="DY67" s="558">
        <v>1</v>
      </c>
      <c r="DZ67" s="558">
        <v>1</v>
      </c>
      <c r="EA67" s="559"/>
      <c r="EB67" s="558"/>
      <c r="EC67" s="558"/>
      <c r="ED67" s="651"/>
      <c r="EF67" s="551" t="s">
        <v>782</v>
      </c>
      <c r="EG67" s="555" t="s">
        <v>733</v>
      </c>
      <c r="EH67" s="556" t="s">
        <v>735</v>
      </c>
      <c r="EI67" s="691">
        <f t="shared" si="33"/>
        <v>0.33333333333333331</v>
      </c>
      <c r="EJ67" s="691">
        <f t="shared" si="34"/>
        <v>1</v>
      </c>
      <c r="EK67" s="691">
        <f t="shared" si="35"/>
        <v>1</v>
      </c>
      <c r="EL67" s="691">
        <f t="shared" si="36"/>
        <v>1</v>
      </c>
      <c r="EM67" s="703">
        <f t="shared" si="112"/>
        <v>1</v>
      </c>
      <c r="EN67" s="691">
        <f t="shared" si="112"/>
        <v>0.33333333333333331</v>
      </c>
      <c r="EO67" s="691">
        <f t="shared" si="112"/>
        <v>1</v>
      </c>
      <c r="EP67" s="691">
        <f t="shared" si="37"/>
        <v>1</v>
      </c>
      <c r="EQ67" s="691">
        <f t="shared" si="38"/>
        <v>1</v>
      </c>
      <c r="ER67" s="691">
        <f t="shared" si="113"/>
        <v>1</v>
      </c>
      <c r="ES67" s="693">
        <f t="shared" si="111"/>
        <v>0</v>
      </c>
      <c r="ET67" s="691">
        <f t="shared" si="111"/>
        <v>0</v>
      </c>
      <c r="EU67" s="691">
        <f t="shared" si="111"/>
        <v>0</v>
      </c>
      <c r="EW67" s="551" t="s">
        <v>782</v>
      </c>
      <c r="EX67" s="555" t="s">
        <v>733</v>
      </c>
      <c r="EY67" s="556" t="s">
        <v>735</v>
      </c>
      <c r="EZ67" s="680">
        <f>DQ67</f>
        <v>0.33333333333333331</v>
      </c>
      <c r="FA67" s="680"/>
      <c r="FB67" s="680"/>
      <c r="FC67" s="680"/>
      <c r="FD67" s="728"/>
      <c r="FE67" s="680"/>
      <c r="FF67" s="680"/>
      <c r="FG67" s="680"/>
      <c r="FH67" s="680"/>
      <c r="FI67" s="680"/>
      <c r="FJ67" s="752"/>
      <c r="FK67" s="680"/>
      <c r="FL67" s="680"/>
    </row>
    <row r="68" spans="1:168" ht="14.25" thickBot="1">
      <c r="A68" s="91"/>
      <c r="B68" s="951">
        <f t="shared" si="96"/>
        <v>1.2</v>
      </c>
      <c r="C68" s="981" t="str">
        <f t="shared" si="8"/>
        <v>心理性・快適性</v>
      </c>
      <c r="D68" s="982" t="e">
        <f>IF(I$63=0,0,G68/I$63)</f>
        <v>#REF!</v>
      </c>
      <c r="E68" s="983" t="e">
        <f>IF(J$63=0,0,H68/J$63)</f>
        <v>#REF!</v>
      </c>
      <c r="F68" s="91"/>
      <c r="G68" s="983" t="e">
        <f t="shared" si="93"/>
        <v>#REF!</v>
      </c>
      <c r="H68" s="983" t="e">
        <f t="shared" si="94"/>
        <v>#REF!</v>
      </c>
      <c r="I68" s="983" t="e">
        <f>SUM(G69:G73)</f>
        <v>#REF!</v>
      </c>
      <c r="J68" s="983" t="e">
        <f>SUM(H69:H73)</f>
        <v>#REF!</v>
      </c>
      <c r="K68" s="983" t="e">
        <f>IF(#REF!=0,0,1)</f>
        <v>#REF!</v>
      </c>
      <c r="L68" s="983" t="e">
        <f>IF(#REF!=0,0,1)</f>
        <v>#REF!</v>
      </c>
      <c r="M68" s="983">
        <f t="shared" si="75"/>
        <v>0.3</v>
      </c>
      <c r="N68" s="983">
        <f t="shared" si="95"/>
        <v>0</v>
      </c>
      <c r="O68" s="91"/>
      <c r="P68" s="1047"/>
      <c r="Q68" s="986">
        <v>1.2</v>
      </c>
      <c r="R68" s="987" t="s">
        <v>760</v>
      </c>
      <c r="S68" s="1022"/>
      <c r="T68" s="1022"/>
      <c r="U68" s="892"/>
      <c r="V68" s="822">
        <f t="shared" si="56"/>
        <v>0</v>
      </c>
      <c r="W68" s="802">
        <f t="shared" si="52"/>
        <v>0</v>
      </c>
      <c r="X68" s="91"/>
      <c r="Y68" s="929">
        <f t="shared" si="39"/>
        <v>0</v>
      </c>
      <c r="Z68" s="929">
        <f t="shared" si="40"/>
        <v>0</v>
      </c>
      <c r="AA68" s="929">
        <f t="shared" si="41"/>
        <v>0</v>
      </c>
      <c r="AB68" s="929">
        <f t="shared" si="42"/>
        <v>0</v>
      </c>
      <c r="AC68" s="929">
        <f t="shared" si="43"/>
        <v>0</v>
      </c>
      <c r="AD68" s="929">
        <f t="shared" si="44"/>
        <v>0</v>
      </c>
      <c r="AE68" s="929">
        <f t="shared" si="45"/>
        <v>0</v>
      </c>
      <c r="AF68" s="929">
        <f t="shared" si="46"/>
        <v>0</v>
      </c>
      <c r="AG68" s="929">
        <f t="shared" si="47"/>
        <v>0</v>
      </c>
      <c r="AH68" s="929">
        <f t="shared" si="48"/>
        <v>0</v>
      </c>
      <c r="AI68" s="929">
        <f t="shared" si="49"/>
        <v>0</v>
      </c>
      <c r="AJ68" s="929">
        <f t="shared" si="50"/>
        <v>0</v>
      </c>
      <c r="AK68" s="929">
        <f t="shared" si="51"/>
        <v>0</v>
      </c>
      <c r="AL68" s="91"/>
      <c r="AM68" s="1064" t="s">
        <v>126</v>
      </c>
      <c r="AN68" s="1064" t="s">
        <v>126</v>
      </c>
      <c r="AO68" s="1064" t="s">
        <v>126</v>
      </c>
      <c r="AP68" s="1064" t="s">
        <v>126</v>
      </c>
      <c r="AQ68" s="1064" t="s">
        <v>126</v>
      </c>
      <c r="AR68" s="1064" t="s">
        <v>126</v>
      </c>
      <c r="AS68" s="1064" t="s">
        <v>126</v>
      </c>
      <c r="AT68" s="1064" t="s">
        <v>126</v>
      </c>
      <c r="AU68" s="1064" t="s">
        <v>126</v>
      </c>
      <c r="AV68" s="1064" t="s">
        <v>126</v>
      </c>
      <c r="AW68" s="1064" t="s">
        <v>126</v>
      </c>
      <c r="AX68" s="1064" t="s">
        <v>126</v>
      </c>
      <c r="AY68" s="1064" t="s">
        <v>126</v>
      </c>
      <c r="AZ68" s="91"/>
      <c r="BA68" s="990"/>
      <c r="BB68" s="990" t="e">
        <f t="shared" si="76"/>
        <v>#REF!</v>
      </c>
      <c r="BC68" s="990"/>
      <c r="BD68" s="991" t="e">
        <f>BR68*#REF!</f>
        <v>#REF!</v>
      </c>
      <c r="BE68" s="991" t="e">
        <f>BS68*#REF!</f>
        <v>#REF!</v>
      </c>
      <c r="BF68" s="991" t="e">
        <f>BT68*#REF!</f>
        <v>#REF!</v>
      </c>
      <c r="BG68" s="991" t="e">
        <f>BU68*#REF!</f>
        <v>#REF!</v>
      </c>
      <c r="BH68" s="1026" t="e">
        <f>BV68*#REF!</f>
        <v>#REF!</v>
      </c>
      <c r="BI68" s="991" t="e">
        <f>BW68*#REF!</f>
        <v>#REF!</v>
      </c>
      <c r="BJ68" s="991" t="e">
        <f>BX68*#REF!</f>
        <v>#REF!</v>
      </c>
      <c r="BK68" s="991" t="e">
        <f>BY68*#REF!</f>
        <v>#REF!</v>
      </c>
      <c r="BL68" s="991" t="e">
        <f>BZ68*#REF!</f>
        <v>#REF!</v>
      </c>
      <c r="BM68" s="991" t="e">
        <f>CA68*#REF!</f>
        <v>#REF!</v>
      </c>
      <c r="BN68" s="91"/>
      <c r="BO68" s="992">
        <f t="shared" si="77"/>
        <v>1.2</v>
      </c>
      <c r="BP68" s="992" t="str">
        <f t="shared" si="78"/>
        <v xml:space="preserve"> Q2 1</v>
      </c>
      <c r="BQ68" s="981" t="str">
        <f t="shared" si="79"/>
        <v>心理性・快適性</v>
      </c>
      <c r="BR68" s="993">
        <f t="shared" si="80"/>
        <v>0.3</v>
      </c>
      <c r="BS68" s="993">
        <f t="shared" si="81"/>
        <v>0.3</v>
      </c>
      <c r="BT68" s="993">
        <f t="shared" si="82"/>
        <v>0.3</v>
      </c>
      <c r="BU68" s="993">
        <f t="shared" si="83"/>
        <v>0.3</v>
      </c>
      <c r="BV68" s="1027">
        <f t="shared" si="84"/>
        <v>0.3</v>
      </c>
      <c r="BW68" s="993">
        <f t="shared" si="85"/>
        <v>0.3</v>
      </c>
      <c r="BX68" s="993">
        <f t="shared" si="86"/>
        <v>0.3</v>
      </c>
      <c r="BY68" s="993">
        <f t="shared" si="87"/>
        <v>0.3</v>
      </c>
      <c r="BZ68" s="993">
        <f t="shared" si="88"/>
        <v>0.3</v>
      </c>
      <c r="CA68" s="993">
        <f t="shared" si="89"/>
        <v>0.3</v>
      </c>
      <c r="CB68" s="994">
        <f t="shared" si="90"/>
        <v>0.4</v>
      </c>
      <c r="CC68" s="993">
        <f t="shared" si="91"/>
        <v>0.4</v>
      </c>
      <c r="CD68" s="993">
        <f t="shared" si="92"/>
        <v>0.4</v>
      </c>
      <c r="CF68" s="551">
        <v>1.2</v>
      </c>
      <c r="CG68" s="555" t="s">
        <v>731</v>
      </c>
      <c r="CH68" s="556" t="s">
        <v>760</v>
      </c>
      <c r="CI68" s="553">
        <v>0.3</v>
      </c>
      <c r="CJ68" s="553">
        <v>0.3</v>
      </c>
      <c r="CK68" s="553">
        <v>0.3</v>
      </c>
      <c r="CL68" s="557">
        <v>0.3</v>
      </c>
      <c r="CM68" s="553">
        <v>0.3</v>
      </c>
      <c r="CN68" s="557">
        <v>0.3</v>
      </c>
      <c r="CO68" s="558">
        <v>0.3</v>
      </c>
      <c r="CP68" s="557">
        <v>0.3</v>
      </c>
      <c r="CQ68" s="553">
        <v>0.3</v>
      </c>
      <c r="CR68" s="557">
        <v>0.3</v>
      </c>
      <c r="CS68" s="558">
        <v>0.4</v>
      </c>
      <c r="CT68" s="558">
        <v>0.4</v>
      </c>
      <c r="CU68" s="558">
        <v>0.4</v>
      </c>
      <c r="CW68" s="551">
        <v>1.2</v>
      </c>
      <c r="CX68" s="555" t="s">
        <v>731</v>
      </c>
      <c r="CY68" s="556" t="s">
        <v>760</v>
      </c>
      <c r="CZ68" s="558">
        <v>0.3</v>
      </c>
      <c r="DA68" s="558">
        <v>0.3</v>
      </c>
      <c r="DB68" s="558">
        <v>0.3</v>
      </c>
      <c r="DC68" s="558">
        <v>0.3</v>
      </c>
      <c r="DD68" s="565">
        <v>0.3</v>
      </c>
      <c r="DE68" s="558">
        <v>0.3</v>
      </c>
      <c r="DF68" s="558">
        <v>0.3</v>
      </c>
      <c r="DG68" s="558">
        <v>0.3</v>
      </c>
      <c r="DH68" s="558">
        <v>0.3</v>
      </c>
      <c r="DI68" s="558">
        <v>0.3</v>
      </c>
      <c r="DJ68" s="558">
        <v>0.4</v>
      </c>
      <c r="DK68" s="558">
        <v>0.4</v>
      </c>
      <c r="DL68" s="558">
        <v>0.4</v>
      </c>
      <c r="DN68" s="551">
        <v>1.2</v>
      </c>
      <c r="DO68" s="555" t="s">
        <v>731</v>
      </c>
      <c r="DP68" s="556" t="s">
        <v>760</v>
      </c>
      <c r="DQ68" s="558">
        <v>0.3</v>
      </c>
      <c r="DR68" s="558">
        <v>0.3</v>
      </c>
      <c r="DS68" s="558">
        <v>0.3</v>
      </c>
      <c r="DT68" s="558">
        <v>0.3</v>
      </c>
      <c r="DU68" s="565">
        <v>0.3</v>
      </c>
      <c r="DV68" s="558">
        <v>0.3</v>
      </c>
      <c r="DW68" s="558">
        <v>0.3</v>
      </c>
      <c r="DX68" s="558">
        <v>0.3</v>
      </c>
      <c r="DY68" s="558">
        <v>0.3</v>
      </c>
      <c r="DZ68" s="558">
        <v>0.3</v>
      </c>
      <c r="EA68" s="558">
        <v>0.4</v>
      </c>
      <c r="EB68" s="558">
        <v>0.4</v>
      </c>
      <c r="EC68" s="558">
        <v>0.4</v>
      </c>
      <c r="ED68" s="651"/>
      <c r="EF68" s="551">
        <v>1.2</v>
      </c>
      <c r="EG68" s="555" t="s">
        <v>731</v>
      </c>
      <c r="EH68" s="556" t="s">
        <v>760</v>
      </c>
      <c r="EI68" s="691">
        <f t="shared" si="33"/>
        <v>0.3</v>
      </c>
      <c r="EJ68" s="691">
        <f t="shared" si="34"/>
        <v>0.3</v>
      </c>
      <c r="EK68" s="691">
        <f t="shared" si="35"/>
        <v>0.3</v>
      </c>
      <c r="EL68" s="691">
        <f t="shared" si="36"/>
        <v>0.3</v>
      </c>
      <c r="EM68" s="703">
        <f t="shared" si="112"/>
        <v>0.3</v>
      </c>
      <c r="EN68" s="691">
        <f t="shared" si="112"/>
        <v>0.3</v>
      </c>
      <c r="EO68" s="691">
        <f t="shared" si="112"/>
        <v>0.3</v>
      </c>
      <c r="EP68" s="691">
        <f t="shared" si="37"/>
        <v>0.3</v>
      </c>
      <c r="EQ68" s="691">
        <f t="shared" si="38"/>
        <v>0.3</v>
      </c>
      <c r="ER68" s="691">
        <f t="shared" si="113"/>
        <v>0.3</v>
      </c>
      <c r="ES68" s="691">
        <f t="shared" si="111"/>
        <v>0.4</v>
      </c>
      <c r="ET68" s="691">
        <f t="shared" si="111"/>
        <v>0.4</v>
      </c>
      <c r="EU68" s="691">
        <f t="shared" si="111"/>
        <v>0.4</v>
      </c>
      <c r="EW68" s="551">
        <v>1.2</v>
      </c>
      <c r="EX68" s="555" t="s">
        <v>731</v>
      </c>
      <c r="EY68" s="556" t="s">
        <v>760</v>
      </c>
      <c r="EZ68" s="777">
        <v>0.45</v>
      </c>
      <c r="FA68" s="680"/>
      <c r="FB68" s="680"/>
      <c r="FC68" s="680"/>
      <c r="FD68" s="728"/>
      <c r="FE68" s="680"/>
      <c r="FF68" s="680"/>
      <c r="FG68" s="680"/>
      <c r="FH68" s="680"/>
      <c r="FI68" s="680"/>
      <c r="FJ68" s="680"/>
      <c r="FK68" s="680"/>
      <c r="FL68" s="680"/>
    </row>
    <row r="69" spans="1:168">
      <c r="A69" s="91"/>
      <c r="B69" s="951" t="str">
        <f t="shared" si="96"/>
        <v>1.2.1</v>
      </c>
      <c r="C69" s="981" t="str">
        <f t="shared" si="8"/>
        <v>広さ感・景観</v>
      </c>
      <c r="D69" s="984" t="e">
        <f>IF(I$68&gt;0,G69/I$68,0)</f>
        <v>#REF!</v>
      </c>
      <c r="E69" s="984" t="e">
        <f>IF(J$68&gt;0,H69/J$68,0)</f>
        <v>#REF!</v>
      </c>
      <c r="F69" s="91"/>
      <c r="G69" s="983" t="e">
        <f t="shared" si="93"/>
        <v>#REF!</v>
      </c>
      <c r="H69" s="983" t="e">
        <f t="shared" si="94"/>
        <v>#REF!</v>
      </c>
      <c r="I69" s="983"/>
      <c r="J69" s="983"/>
      <c r="K69" s="983" t="e">
        <f>IF(#REF!=0,0,1)</f>
        <v>#REF!</v>
      </c>
      <c r="L69" s="983" t="e">
        <f>IF(#REF!=0,0,1)</f>
        <v>#REF!</v>
      </c>
      <c r="M69" s="983">
        <f t="shared" si="75"/>
        <v>0.33333333333333331</v>
      </c>
      <c r="N69" s="983">
        <f t="shared" si="95"/>
        <v>0</v>
      </c>
      <c r="O69" s="91"/>
      <c r="P69" s="1047"/>
      <c r="Q69" s="1013"/>
      <c r="R69" s="1008">
        <v>1</v>
      </c>
      <c r="S69" s="988" t="s">
        <v>229</v>
      </c>
      <c r="T69" s="1082" t="s">
        <v>921</v>
      </c>
      <c r="U69" s="892"/>
      <c r="V69" s="817">
        <f t="shared" si="56"/>
        <v>0</v>
      </c>
      <c r="W69" s="838">
        <f t="shared" si="52"/>
        <v>0</v>
      </c>
      <c r="X69" s="91"/>
      <c r="Y69" s="929">
        <f t="shared" si="39"/>
        <v>0</v>
      </c>
      <c r="Z69" s="929">
        <f t="shared" si="40"/>
        <v>0</v>
      </c>
      <c r="AA69" s="929">
        <f t="shared" si="41"/>
        <v>0</v>
      </c>
      <c r="AB69" s="929">
        <f t="shared" si="42"/>
        <v>0</v>
      </c>
      <c r="AC69" s="929">
        <f t="shared" si="43"/>
        <v>0</v>
      </c>
      <c r="AD69" s="929">
        <f t="shared" si="44"/>
        <v>0</v>
      </c>
      <c r="AE69" s="929">
        <f t="shared" si="45"/>
        <v>0</v>
      </c>
      <c r="AF69" s="929">
        <f t="shared" si="46"/>
        <v>0</v>
      </c>
      <c r="AG69" s="929">
        <f t="shared" si="47"/>
        <v>0</v>
      </c>
      <c r="AH69" s="929">
        <f t="shared" si="48"/>
        <v>0</v>
      </c>
      <c r="AI69" s="929">
        <f t="shared" si="49"/>
        <v>0</v>
      </c>
      <c r="AJ69" s="929">
        <f t="shared" si="50"/>
        <v>0</v>
      </c>
      <c r="AK69" s="929">
        <f t="shared" si="51"/>
        <v>0</v>
      </c>
      <c r="AL69" s="91"/>
      <c r="AM69" s="784"/>
      <c r="AN69" s="784"/>
      <c r="AO69" s="784"/>
      <c r="AP69" s="784"/>
      <c r="AQ69" s="784"/>
      <c r="AR69" s="784"/>
      <c r="AS69" s="784"/>
      <c r="AT69" s="784"/>
      <c r="AU69" s="784"/>
      <c r="AV69" s="784"/>
      <c r="AW69" s="784"/>
      <c r="AX69" s="784"/>
      <c r="AY69" s="784"/>
      <c r="AZ69" s="91"/>
      <c r="BA69" s="990"/>
      <c r="BB69" s="990" t="e">
        <f t="shared" si="76"/>
        <v>#REF!</v>
      </c>
      <c r="BC69" s="990"/>
      <c r="BD69" s="991" t="e">
        <f>BR69*#REF!</f>
        <v>#REF!</v>
      </c>
      <c r="BE69" s="991" t="e">
        <f>BS69*#REF!</f>
        <v>#REF!</v>
      </c>
      <c r="BF69" s="991" t="e">
        <f>BT69*#REF!</f>
        <v>#REF!</v>
      </c>
      <c r="BG69" s="991" t="e">
        <f>BU69*#REF!</f>
        <v>#REF!</v>
      </c>
      <c r="BH69" s="1026" t="e">
        <f>BV69*#REF!</f>
        <v>#REF!</v>
      </c>
      <c r="BI69" s="991" t="e">
        <f>BW69*#REF!</f>
        <v>#REF!</v>
      </c>
      <c r="BJ69" s="991" t="e">
        <f>BX69*#REF!</f>
        <v>#REF!</v>
      </c>
      <c r="BK69" s="991" t="e">
        <f>BY69*#REF!</f>
        <v>#REF!</v>
      </c>
      <c r="BL69" s="991" t="e">
        <f>BZ69*#REF!</f>
        <v>#REF!</v>
      </c>
      <c r="BM69" s="991" t="e">
        <f>CA69*#REF!</f>
        <v>#REF!</v>
      </c>
      <c r="BN69" s="91"/>
      <c r="BO69" s="992" t="str">
        <f t="shared" si="77"/>
        <v>1.2.1</v>
      </c>
      <c r="BP69" s="992" t="str">
        <f t="shared" si="78"/>
        <v xml:space="preserve"> Q2 1.2</v>
      </c>
      <c r="BQ69" s="981" t="str">
        <f t="shared" si="79"/>
        <v>広さ感・景観</v>
      </c>
      <c r="BR69" s="993">
        <f t="shared" si="80"/>
        <v>0.33333333333333331</v>
      </c>
      <c r="BS69" s="993">
        <f t="shared" si="81"/>
        <v>0.5</v>
      </c>
      <c r="BT69" s="993">
        <f t="shared" si="82"/>
        <v>0.33333333333333331</v>
      </c>
      <c r="BU69" s="993">
        <f t="shared" si="83"/>
        <v>0.5</v>
      </c>
      <c r="BV69" s="1027">
        <f t="shared" si="84"/>
        <v>0</v>
      </c>
      <c r="BW69" s="993">
        <f t="shared" si="85"/>
        <v>0.33333333333333331</v>
      </c>
      <c r="BX69" s="993">
        <f t="shared" si="86"/>
        <v>0.5</v>
      </c>
      <c r="BY69" s="993">
        <f t="shared" si="87"/>
        <v>0</v>
      </c>
      <c r="BZ69" s="993">
        <f t="shared" si="88"/>
        <v>0</v>
      </c>
      <c r="CA69" s="993">
        <f t="shared" si="89"/>
        <v>0</v>
      </c>
      <c r="CB69" s="994">
        <f t="shared" si="90"/>
        <v>0.5</v>
      </c>
      <c r="CC69" s="994">
        <f t="shared" si="91"/>
        <v>0.5</v>
      </c>
      <c r="CD69" s="994">
        <f t="shared" si="92"/>
        <v>0.5</v>
      </c>
      <c r="CF69" s="551" t="s">
        <v>783</v>
      </c>
      <c r="CG69" s="555" t="s">
        <v>736</v>
      </c>
      <c r="CH69" s="556" t="s">
        <v>737</v>
      </c>
      <c r="CI69" s="588">
        <v>0.33333333333333331</v>
      </c>
      <c r="CJ69" s="553"/>
      <c r="CK69" s="553"/>
      <c r="CL69" s="553"/>
      <c r="CM69" s="569"/>
      <c r="CN69" s="553"/>
      <c r="CO69" s="558"/>
      <c r="CP69" s="553"/>
      <c r="CQ69" s="553"/>
      <c r="CR69" s="553"/>
      <c r="CS69" s="559"/>
      <c r="CT69" s="559"/>
      <c r="CU69" s="559"/>
      <c r="CW69" s="551" t="s">
        <v>783</v>
      </c>
      <c r="CX69" s="555" t="s">
        <v>736</v>
      </c>
      <c r="CY69" s="556" t="s">
        <v>737</v>
      </c>
      <c r="CZ69" s="558">
        <v>0.33333333333333331</v>
      </c>
      <c r="DA69" s="558">
        <v>0.5</v>
      </c>
      <c r="DB69" s="558">
        <v>0.33333333333333331</v>
      </c>
      <c r="DC69" s="558">
        <v>0.5</v>
      </c>
      <c r="DD69" s="565"/>
      <c r="DE69" s="558">
        <v>0.33333333333333331</v>
      </c>
      <c r="DF69" s="558">
        <v>0.5</v>
      </c>
      <c r="DG69" s="558"/>
      <c r="DH69" s="558"/>
      <c r="DI69" s="558"/>
      <c r="DJ69" s="559">
        <v>0.5</v>
      </c>
      <c r="DK69" s="559">
        <v>0.5</v>
      </c>
      <c r="DL69" s="559">
        <v>0.5</v>
      </c>
      <c r="DN69" s="551" t="s">
        <v>783</v>
      </c>
      <c r="DO69" s="555" t="s">
        <v>736</v>
      </c>
      <c r="DP69" s="556" t="s">
        <v>737</v>
      </c>
      <c r="DQ69" s="558">
        <v>0.33333333333333331</v>
      </c>
      <c r="DR69" s="558">
        <v>0.5</v>
      </c>
      <c r="DS69" s="558">
        <v>0.33333333333333331</v>
      </c>
      <c r="DT69" s="558">
        <v>0.5</v>
      </c>
      <c r="DU69" s="565"/>
      <c r="DV69" s="558">
        <v>0.33333333333333331</v>
      </c>
      <c r="DW69" s="558">
        <v>0.5</v>
      </c>
      <c r="DX69" s="558"/>
      <c r="DY69" s="558"/>
      <c r="DZ69" s="558"/>
      <c r="EA69" s="559">
        <v>0.5</v>
      </c>
      <c r="EB69" s="559">
        <v>0.5</v>
      </c>
      <c r="EC69" s="559">
        <v>0.5</v>
      </c>
      <c r="ED69" s="651"/>
      <c r="EF69" s="551" t="s">
        <v>66</v>
      </c>
      <c r="EG69" s="555" t="s">
        <v>736</v>
      </c>
      <c r="EH69" s="556" t="s">
        <v>737</v>
      </c>
      <c r="EI69" s="691">
        <f t="shared" si="33"/>
        <v>0.33333333333333331</v>
      </c>
      <c r="EJ69" s="691">
        <f t="shared" si="34"/>
        <v>0.5</v>
      </c>
      <c r="EK69" s="691">
        <f t="shared" si="35"/>
        <v>0.33333333333333331</v>
      </c>
      <c r="EL69" s="691">
        <f t="shared" si="36"/>
        <v>0.5</v>
      </c>
      <c r="EM69" s="703">
        <f t="shared" si="112"/>
        <v>0</v>
      </c>
      <c r="EN69" s="691">
        <f t="shared" si="112"/>
        <v>0.33333333333333331</v>
      </c>
      <c r="EO69" s="691">
        <f t="shared" si="112"/>
        <v>0.5</v>
      </c>
      <c r="EP69" s="691">
        <f t="shared" si="37"/>
        <v>0</v>
      </c>
      <c r="EQ69" s="691">
        <f t="shared" si="38"/>
        <v>0</v>
      </c>
      <c r="ER69" s="691">
        <f t="shared" si="113"/>
        <v>0</v>
      </c>
      <c r="ES69" s="693">
        <f t="shared" si="111"/>
        <v>0.5</v>
      </c>
      <c r="ET69" s="693">
        <f t="shared" si="111"/>
        <v>0.5</v>
      </c>
      <c r="EU69" s="693">
        <f t="shared" si="111"/>
        <v>0.5</v>
      </c>
      <c r="EW69" s="551" t="s">
        <v>66</v>
      </c>
      <c r="EX69" s="555" t="s">
        <v>736</v>
      </c>
      <c r="EY69" s="776" t="s">
        <v>923</v>
      </c>
      <c r="EZ69" s="777">
        <v>0.15</v>
      </c>
      <c r="FA69" s="680"/>
      <c r="FB69" s="680"/>
      <c r="FC69" s="680"/>
      <c r="FD69" s="728"/>
      <c r="FE69" s="680"/>
      <c r="FF69" s="680"/>
      <c r="FG69" s="680"/>
      <c r="FH69" s="680"/>
      <c r="FI69" s="680"/>
      <c r="FJ69" s="752"/>
      <c r="FK69" s="752"/>
      <c r="FL69" s="752"/>
    </row>
    <row r="70" spans="1:168" s="675" customFormat="1" hidden="1">
      <c r="A70" s="91"/>
      <c r="B70" s="951"/>
      <c r="C70" s="981">
        <f t="shared" si="8"/>
        <v>0</v>
      </c>
      <c r="D70" s="984" t="e">
        <f>IF(I$68&gt;0,G70/I$68,0)</f>
        <v>#REF!</v>
      </c>
      <c r="E70" s="984" t="e">
        <f>IF(J$68&gt;0,H70/J$68,0)</f>
        <v>#REF!</v>
      </c>
      <c r="F70" s="91"/>
      <c r="G70" s="983" t="e">
        <f>K70*M70</f>
        <v>#REF!</v>
      </c>
      <c r="H70" s="983" t="e">
        <f t="shared" si="94"/>
        <v>#REF!</v>
      </c>
      <c r="I70" s="983"/>
      <c r="J70" s="983"/>
      <c r="K70" s="983" t="e">
        <f>IF(#REF!=0,0,1)</f>
        <v>#REF!</v>
      </c>
      <c r="L70" s="983" t="e">
        <f>IF(#REF!=0,0,1)</f>
        <v>#REF!</v>
      </c>
      <c r="M70" s="983">
        <f t="shared" si="75"/>
        <v>0</v>
      </c>
      <c r="N70" s="983">
        <f t="shared" ref="N70:N73" si="115">(CB$7*CB70)+(CC$7*CC70)+(CD$7*CD70)</f>
        <v>0</v>
      </c>
      <c r="O70" s="91"/>
      <c r="P70" s="1047"/>
      <c r="Q70" s="1013"/>
      <c r="R70" s="1083">
        <v>2</v>
      </c>
      <c r="S70" s="1082" t="s">
        <v>229</v>
      </c>
      <c r="T70" s="1082" t="s">
        <v>922</v>
      </c>
      <c r="U70" s="892"/>
      <c r="V70" s="804">
        <f t="shared" si="56"/>
        <v>0</v>
      </c>
      <c r="W70" s="805">
        <f t="shared" si="52"/>
        <v>0</v>
      </c>
      <c r="X70" s="91"/>
      <c r="Y70" s="929">
        <f t="shared" si="39"/>
        <v>0</v>
      </c>
      <c r="Z70" s="929">
        <f t="shared" si="40"/>
        <v>0</v>
      </c>
      <c r="AA70" s="929">
        <f t="shared" si="41"/>
        <v>0</v>
      </c>
      <c r="AB70" s="929">
        <f t="shared" si="42"/>
        <v>0</v>
      </c>
      <c r="AC70" s="929">
        <f t="shared" si="43"/>
        <v>0</v>
      </c>
      <c r="AD70" s="929">
        <f t="shared" si="44"/>
        <v>0</v>
      </c>
      <c r="AE70" s="929">
        <f t="shared" si="45"/>
        <v>0</v>
      </c>
      <c r="AF70" s="929">
        <f t="shared" si="46"/>
        <v>0</v>
      </c>
      <c r="AG70" s="929">
        <f t="shared" si="47"/>
        <v>0</v>
      </c>
      <c r="AH70" s="929">
        <f t="shared" si="48"/>
        <v>0</v>
      </c>
      <c r="AI70" s="929">
        <f t="shared" si="49"/>
        <v>0</v>
      </c>
      <c r="AJ70" s="929">
        <f t="shared" si="50"/>
        <v>0</v>
      </c>
      <c r="AK70" s="929">
        <f t="shared" si="51"/>
        <v>0</v>
      </c>
      <c r="AL70" s="91"/>
      <c r="AM70" s="785"/>
      <c r="AN70" s="785"/>
      <c r="AO70" s="785"/>
      <c r="AP70" s="785"/>
      <c r="AQ70" s="785"/>
      <c r="AR70" s="785"/>
      <c r="AS70" s="785"/>
      <c r="AT70" s="785"/>
      <c r="AU70" s="785"/>
      <c r="AV70" s="785"/>
      <c r="AW70" s="785"/>
      <c r="AX70" s="785"/>
      <c r="AY70" s="785"/>
      <c r="AZ70" s="91"/>
      <c r="BA70" s="990"/>
      <c r="BB70" s="990" t="e">
        <f t="shared" si="76"/>
        <v>#REF!</v>
      </c>
      <c r="BC70" s="990"/>
      <c r="BD70" s="991" t="e">
        <f>BR70*#REF!</f>
        <v>#REF!</v>
      </c>
      <c r="BE70" s="991" t="e">
        <f>BS70*#REF!</f>
        <v>#REF!</v>
      </c>
      <c r="BF70" s="991" t="e">
        <f>BT70*#REF!</f>
        <v>#REF!</v>
      </c>
      <c r="BG70" s="991" t="e">
        <f>BU70*#REF!</f>
        <v>#REF!</v>
      </c>
      <c r="BH70" s="1026" t="e">
        <f>BV70*#REF!</f>
        <v>#REF!</v>
      </c>
      <c r="BI70" s="991" t="e">
        <f>BW70*#REF!</f>
        <v>#REF!</v>
      </c>
      <c r="BJ70" s="991" t="e">
        <f>BX70*#REF!</f>
        <v>#REF!</v>
      </c>
      <c r="BK70" s="991" t="e">
        <f>BY70*#REF!</f>
        <v>#REF!</v>
      </c>
      <c r="BL70" s="991" t="e">
        <f>BZ70*#REF!</f>
        <v>#REF!</v>
      </c>
      <c r="BM70" s="991" t="e">
        <f>CA70*#REF!</f>
        <v>#REF!</v>
      </c>
      <c r="BN70" s="91"/>
      <c r="BO70" s="992">
        <f t="shared" si="77"/>
        <v>0</v>
      </c>
      <c r="BP70" s="992">
        <f t="shared" si="78"/>
        <v>0</v>
      </c>
      <c r="BQ70" s="981">
        <f t="shared" si="79"/>
        <v>0</v>
      </c>
      <c r="BR70" s="993">
        <f t="shared" si="80"/>
        <v>0</v>
      </c>
      <c r="BS70" s="993">
        <f t="shared" si="81"/>
        <v>0</v>
      </c>
      <c r="BT70" s="993">
        <f t="shared" si="82"/>
        <v>0</v>
      </c>
      <c r="BU70" s="993">
        <f t="shared" si="83"/>
        <v>0</v>
      </c>
      <c r="BV70" s="1027">
        <f t="shared" si="84"/>
        <v>0</v>
      </c>
      <c r="BW70" s="993">
        <f t="shared" si="85"/>
        <v>0</v>
      </c>
      <c r="BX70" s="993">
        <f t="shared" si="86"/>
        <v>0</v>
      </c>
      <c r="BY70" s="993">
        <f t="shared" si="87"/>
        <v>0</v>
      </c>
      <c r="BZ70" s="993">
        <f t="shared" si="88"/>
        <v>0</v>
      </c>
      <c r="CA70" s="993">
        <f t="shared" si="89"/>
        <v>0</v>
      </c>
      <c r="CB70" s="994">
        <f t="shared" si="90"/>
        <v>0</v>
      </c>
      <c r="CC70" s="994">
        <f t="shared" si="91"/>
        <v>0</v>
      </c>
      <c r="CD70" s="994">
        <f t="shared" si="92"/>
        <v>0</v>
      </c>
      <c r="CF70" s="551"/>
      <c r="CG70" s="555"/>
      <c r="CH70" s="556"/>
      <c r="CI70" s="588"/>
      <c r="CJ70" s="553"/>
      <c r="CK70" s="553"/>
      <c r="CL70" s="553"/>
      <c r="CM70" s="569"/>
      <c r="CN70" s="553"/>
      <c r="CO70" s="558"/>
      <c r="CP70" s="553"/>
      <c r="CQ70" s="553"/>
      <c r="CR70" s="553"/>
      <c r="CS70" s="559"/>
      <c r="CT70" s="559"/>
      <c r="CU70" s="559"/>
      <c r="CW70" s="551"/>
      <c r="CX70" s="555"/>
      <c r="CY70" s="556"/>
      <c r="CZ70" s="558"/>
      <c r="DA70" s="558"/>
      <c r="DB70" s="558"/>
      <c r="DC70" s="558"/>
      <c r="DD70" s="565"/>
      <c r="DE70" s="558"/>
      <c r="DF70" s="558"/>
      <c r="DG70" s="558"/>
      <c r="DH70" s="558"/>
      <c r="DI70" s="558"/>
      <c r="DJ70" s="559"/>
      <c r="DK70" s="559"/>
      <c r="DL70" s="559"/>
      <c r="DN70" s="551"/>
      <c r="DO70" s="555"/>
      <c r="DP70" s="556"/>
      <c r="DQ70" s="558"/>
      <c r="DR70" s="558"/>
      <c r="DS70" s="558"/>
      <c r="DT70" s="558"/>
      <c r="DU70" s="565"/>
      <c r="DV70" s="558"/>
      <c r="DW70" s="558"/>
      <c r="DX70" s="558"/>
      <c r="DY70" s="558"/>
      <c r="DZ70" s="558"/>
      <c r="EA70" s="559"/>
      <c r="EB70" s="559"/>
      <c r="EC70" s="559"/>
      <c r="ED70" s="651"/>
      <c r="EF70" s="551"/>
      <c r="EG70" s="555"/>
      <c r="EH70" s="556"/>
      <c r="EI70" s="691"/>
      <c r="EJ70" s="691"/>
      <c r="EK70" s="691"/>
      <c r="EL70" s="691"/>
      <c r="EM70" s="703"/>
      <c r="EN70" s="691"/>
      <c r="EO70" s="691"/>
      <c r="EP70" s="691"/>
      <c r="EQ70" s="691"/>
      <c r="ER70" s="691"/>
      <c r="ES70" s="693"/>
      <c r="ET70" s="693"/>
      <c r="EU70" s="693"/>
      <c r="EW70" s="551" t="s">
        <v>925</v>
      </c>
      <c r="EX70" s="555" t="s">
        <v>736</v>
      </c>
      <c r="EY70" s="776" t="s">
        <v>924</v>
      </c>
      <c r="EZ70" s="777">
        <v>0.15</v>
      </c>
      <c r="FA70" s="680"/>
      <c r="FB70" s="680"/>
      <c r="FC70" s="680"/>
      <c r="FD70" s="728"/>
      <c r="FE70" s="680"/>
      <c r="FF70" s="680"/>
      <c r="FG70" s="680"/>
      <c r="FH70" s="680"/>
      <c r="FI70" s="680"/>
      <c r="FJ70" s="752"/>
      <c r="FK70" s="752"/>
      <c r="FL70" s="752"/>
    </row>
    <row r="71" spans="1:168">
      <c r="A71" s="91"/>
      <c r="B71" s="951" t="str">
        <f t="shared" si="96"/>
        <v>1.2.2</v>
      </c>
      <c r="C71" s="981" t="str">
        <f t="shared" si="8"/>
        <v>リフレッシュスペース</v>
      </c>
      <c r="D71" s="984" t="e">
        <f t="shared" ref="D71:E73" si="116">IF(I$68&gt;0,G71/I$68,0)</f>
        <v>#REF!</v>
      </c>
      <c r="E71" s="984" t="e">
        <f t="shared" si="116"/>
        <v>#REF!</v>
      </c>
      <c r="F71" s="91"/>
      <c r="G71" s="983" t="e">
        <f t="shared" si="93"/>
        <v>#REF!</v>
      </c>
      <c r="H71" s="983" t="e">
        <f>L71*N71</f>
        <v>#REF!</v>
      </c>
      <c r="I71" s="983"/>
      <c r="J71" s="983"/>
      <c r="K71" s="983" t="e">
        <f>IF(#REF!=0,0,1)</f>
        <v>#REF!</v>
      </c>
      <c r="L71" s="983" t="e">
        <f>IF(#REF!=0,0,1)</f>
        <v>#REF!</v>
      </c>
      <c r="M71" s="983">
        <f t="shared" si="75"/>
        <v>0.33333333333333331</v>
      </c>
      <c r="N71" s="983">
        <f t="shared" si="115"/>
        <v>0</v>
      </c>
      <c r="O71" s="91"/>
      <c r="P71" s="1047"/>
      <c r="Q71" s="1013"/>
      <c r="R71" s="1008">
        <v>2</v>
      </c>
      <c r="S71" s="988" t="s">
        <v>520</v>
      </c>
      <c r="T71" s="1029"/>
      <c r="U71" s="892"/>
      <c r="V71" s="804">
        <f t="shared" si="56"/>
        <v>0</v>
      </c>
      <c r="W71" s="805">
        <f t="shared" si="52"/>
        <v>0</v>
      </c>
      <c r="X71" s="91"/>
      <c r="Y71" s="929">
        <f t="shared" si="39"/>
        <v>0</v>
      </c>
      <c r="Z71" s="929">
        <f t="shared" si="40"/>
        <v>0</v>
      </c>
      <c r="AA71" s="929">
        <f t="shared" si="41"/>
        <v>0</v>
      </c>
      <c r="AB71" s="929">
        <f t="shared" si="42"/>
        <v>0</v>
      </c>
      <c r="AC71" s="929">
        <f t="shared" si="43"/>
        <v>0</v>
      </c>
      <c r="AD71" s="929">
        <f t="shared" si="44"/>
        <v>0</v>
      </c>
      <c r="AE71" s="929">
        <f t="shared" si="45"/>
        <v>0</v>
      </c>
      <c r="AF71" s="929">
        <f t="shared" si="46"/>
        <v>0</v>
      </c>
      <c r="AG71" s="929">
        <f t="shared" si="47"/>
        <v>0</v>
      </c>
      <c r="AH71" s="929">
        <f t="shared" si="48"/>
        <v>0</v>
      </c>
      <c r="AI71" s="929">
        <f t="shared" si="49"/>
        <v>0</v>
      </c>
      <c r="AJ71" s="929">
        <f t="shared" si="50"/>
        <v>0</v>
      </c>
      <c r="AK71" s="929">
        <f t="shared" si="51"/>
        <v>0</v>
      </c>
      <c r="AL71" s="91"/>
      <c r="AM71" s="785"/>
      <c r="AN71" s="785"/>
      <c r="AO71" s="785"/>
      <c r="AP71" s="785"/>
      <c r="AQ71" s="785"/>
      <c r="AR71" s="785"/>
      <c r="AS71" s="785"/>
      <c r="AT71" s="785"/>
      <c r="AU71" s="785"/>
      <c r="AV71" s="785"/>
      <c r="AW71" s="785"/>
      <c r="AX71" s="785"/>
      <c r="AY71" s="785"/>
      <c r="AZ71" s="91"/>
      <c r="BA71" s="990"/>
      <c r="BB71" s="990" t="e">
        <f t="shared" si="76"/>
        <v>#REF!</v>
      </c>
      <c r="BC71" s="990"/>
      <c r="BD71" s="991" t="e">
        <f>BR71*#REF!</f>
        <v>#REF!</v>
      </c>
      <c r="BE71" s="991" t="e">
        <f>BS71*#REF!</f>
        <v>#REF!</v>
      </c>
      <c r="BF71" s="991" t="e">
        <f>BT71*#REF!</f>
        <v>#REF!</v>
      </c>
      <c r="BG71" s="991" t="e">
        <f>BU71*#REF!</f>
        <v>#REF!</v>
      </c>
      <c r="BH71" s="1026" t="e">
        <f>BV71*#REF!</f>
        <v>#REF!</v>
      </c>
      <c r="BI71" s="991" t="e">
        <f>BW71*#REF!</f>
        <v>#REF!</v>
      </c>
      <c r="BJ71" s="991" t="e">
        <f>BX71*#REF!</f>
        <v>#REF!</v>
      </c>
      <c r="BK71" s="991" t="e">
        <f>BY71*#REF!</f>
        <v>#REF!</v>
      </c>
      <c r="BL71" s="991" t="e">
        <f>BZ71*#REF!</f>
        <v>#REF!</v>
      </c>
      <c r="BM71" s="991" t="e">
        <f>CA71*#REF!</f>
        <v>#REF!</v>
      </c>
      <c r="BN71" s="91"/>
      <c r="BO71" s="992" t="str">
        <f t="shared" si="77"/>
        <v>1.2.2</v>
      </c>
      <c r="BP71" s="992" t="str">
        <f t="shared" si="78"/>
        <v xml:space="preserve"> Q2 1.2</v>
      </c>
      <c r="BQ71" s="981" t="str">
        <f t="shared" si="79"/>
        <v>リフレッシュスペース</v>
      </c>
      <c r="BR71" s="993">
        <f t="shared" si="80"/>
        <v>0.33333333333333331</v>
      </c>
      <c r="BS71" s="993">
        <f t="shared" si="81"/>
        <v>0</v>
      </c>
      <c r="BT71" s="993">
        <f t="shared" si="82"/>
        <v>0.33333333333333331</v>
      </c>
      <c r="BU71" s="993">
        <f t="shared" si="83"/>
        <v>0</v>
      </c>
      <c r="BV71" s="1027">
        <f t="shared" si="84"/>
        <v>0</v>
      </c>
      <c r="BW71" s="993">
        <f t="shared" si="85"/>
        <v>0.33333333333333331</v>
      </c>
      <c r="BX71" s="993">
        <f t="shared" si="86"/>
        <v>0</v>
      </c>
      <c r="BY71" s="993">
        <f t="shared" si="87"/>
        <v>0</v>
      </c>
      <c r="BZ71" s="993">
        <f t="shared" si="88"/>
        <v>0</v>
      </c>
      <c r="CA71" s="993">
        <f t="shared" si="89"/>
        <v>0</v>
      </c>
      <c r="CB71" s="994">
        <f t="shared" si="90"/>
        <v>0</v>
      </c>
      <c r="CC71" s="994">
        <f t="shared" si="91"/>
        <v>0</v>
      </c>
      <c r="CD71" s="994">
        <f t="shared" si="92"/>
        <v>0</v>
      </c>
      <c r="CF71" s="551" t="s">
        <v>784</v>
      </c>
      <c r="CG71" s="555" t="s">
        <v>736</v>
      </c>
      <c r="CH71" s="556" t="s">
        <v>738</v>
      </c>
      <c r="CI71" s="588">
        <v>0.33333333333333331</v>
      </c>
      <c r="CJ71" s="553"/>
      <c r="CK71" s="553">
        <v>0.5</v>
      </c>
      <c r="CL71" s="553"/>
      <c r="CM71" s="569"/>
      <c r="CN71" s="553"/>
      <c r="CO71" s="558"/>
      <c r="CP71" s="553"/>
      <c r="CQ71" s="553"/>
      <c r="CR71" s="553"/>
      <c r="CS71" s="559"/>
      <c r="CT71" s="559"/>
      <c r="CU71" s="559"/>
      <c r="CW71" s="551" t="s">
        <v>784</v>
      </c>
      <c r="CX71" s="555" t="s">
        <v>736</v>
      </c>
      <c r="CY71" s="556" t="s">
        <v>738</v>
      </c>
      <c r="CZ71" s="558">
        <v>0.33333333333333331</v>
      </c>
      <c r="DA71" s="558">
        <v>0</v>
      </c>
      <c r="DB71" s="558">
        <v>0.33333333333333331</v>
      </c>
      <c r="DC71" s="558"/>
      <c r="DD71" s="565"/>
      <c r="DE71" s="558">
        <v>0.33333333333333331</v>
      </c>
      <c r="DF71" s="558">
        <v>0</v>
      </c>
      <c r="DG71" s="558"/>
      <c r="DH71" s="558"/>
      <c r="DI71" s="558"/>
      <c r="DJ71" s="559"/>
      <c r="DK71" s="559"/>
      <c r="DL71" s="559"/>
      <c r="DN71" s="551" t="s">
        <v>784</v>
      </c>
      <c r="DO71" s="555" t="s">
        <v>736</v>
      </c>
      <c r="DP71" s="556" t="s">
        <v>738</v>
      </c>
      <c r="DQ71" s="558">
        <v>0.33333333333333331</v>
      </c>
      <c r="DR71" s="558"/>
      <c r="DS71" s="558">
        <v>0.33333333333333331</v>
      </c>
      <c r="DT71" s="558"/>
      <c r="DU71" s="565"/>
      <c r="DV71" s="558">
        <v>0.33333333333333331</v>
      </c>
      <c r="DW71" s="558"/>
      <c r="DX71" s="558"/>
      <c r="DY71" s="558"/>
      <c r="DZ71" s="558"/>
      <c r="EA71" s="559"/>
      <c r="EB71" s="559"/>
      <c r="EC71" s="559"/>
      <c r="ED71" s="651"/>
      <c r="EF71" s="551" t="s">
        <v>68</v>
      </c>
      <c r="EG71" s="555" t="s">
        <v>736</v>
      </c>
      <c r="EH71" s="556" t="s">
        <v>738</v>
      </c>
      <c r="EI71" s="691">
        <f t="shared" si="33"/>
        <v>0.33333333333333331</v>
      </c>
      <c r="EJ71" s="691">
        <f t="shared" si="34"/>
        <v>0</v>
      </c>
      <c r="EK71" s="691">
        <f t="shared" si="35"/>
        <v>0.33333333333333331</v>
      </c>
      <c r="EL71" s="691">
        <f t="shared" si="36"/>
        <v>0</v>
      </c>
      <c r="EM71" s="703">
        <f t="shared" ref="EM71:EO72" si="117">DU71</f>
        <v>0</v>
      </c>
      <c r="EN71" s="691">
        <f t="shared" si="117"/>
        <v>0.33333333333333331</v>
      </c>
      <c r="EO71" s="691">
        <f t="shared" si="117"/>
        <v>0</v>
      </c>
      <c r="EP71" s="691">
        <f t="shared" si="37"/>
        <v>0</v>
      </c>
      <c r="EQ71" s="691">
        <f t="shared" si="38"/>
        <v>0</v>
      </c>
      <c r="ER71" s="691">
        <f t="shared" ref="ER71:EU72" si="118">DZ71</f>
        <v>0</v>
      </c>
      <c r="ES71" s="693">
        <f t="shared" si="118"/>
        <v>0</v>
      </c>
      <c r="ET71" s="693">
        <f t="shared" si="118"/>
        <v>0</v>
      </c>
      <c r="EU71" s="693">
        <f t="shared" si="118"/>
        <v>0</v>
      </c>
      <c r="EW71" s="551" t="s">
        <v>926</v>
      </c>
      <c r="EX71" s="555" t="s">
        <v>736</v>
      </c>
      <c r="EY71" s="556" t="s">
        <v>738</v>
      </c>
      <c r="EZ71" s="777">
        <v>0.25</v>
      </c>
      <c r="FA71" s="680"/>
      <c r="FB71" s="680"/>
      <c r="FC71" s="680"/>
      <c r="FD71" s="728"/>
      <c r="FE71" s="680"/>
      <c r="FF71" s="680"/>
      <c r="FG71" s="680"/>
      <c r="FH71" s="680"/>
      <c r="FI71" s="680"/>
      <c r="FJ71" s="752"/>
      <c r="FK71" s="752"/>
      <c r="FL71" s="752"/>
    </row>
    <row r="72" spans="1:168" ht="14.25" thickBot="1">
      <c r="A72" s="91"/>
      <c r="B72" s="951" t="str">
        <f t="shared" si="96"/>
        <v>1.2.3</v>
      </c>
      <c r="C72" s="981" t="str">
        <f t="shared" si="8"/>
        <v>内装計画</v>
      </c>
      <c r="D72" s="984" t="e">
        <f t="shared" si="116"/>
        <v>#REF!</v>
      </c>
      <c r="E72" s="984" t="e">
        <f t="shared" si="116"/>
        <v>#REF!</v>
      </c>
      <c r="F72" s="91"/>
      <c r="G72" s="983" t="e">
        <f t="shared" ref="G72:G73" si="119">K72*M72</f>
        <v>#REF!</v>
      </c>
      <c r="H72" s="983" t="e">
        <f t="shared" ref="H72:H73" si="120">L72*N72</f>
        <v>#REF!</v>
      </c>
      <c r="I72" s="983"/>
      <c r="J72" s="983"/>
      <c r="K72" s="983" t="e">
        <f>IF(#REF!=0,0,1)</f>
        <v>#REF!</v>
      </c>
      <c r="L72" s="983" t="e">
        <f>IF(#REF!=0,0,1)</f>
        <v>#REF!</v>
      </c>
      <c r="M72" s="983">
        <f t="shared" si="75"/>
        <v>0.33333333333333331</v>
      </c>
      <c r="N72" s="983">
        <f t="shared" si="115"/>
        <v>0</v>
      </c>
      <c r="O72" s="91"/>
      <c r="P72" s="1047"/>
      <c r="Q72" s="1013"/>
      <c r="R72" s="1008">
        <v>3</v>
      </c>
      <c r="S72" s="988" t="s">
        <v>0</v>
      </c>
      <c r="T72" s="1029"/>
      <c r="U72" s="892"/>
      <c r="V72" s="815">
        <f t="shared" si="56"/>
        <v>0</v>
      </c>
      <c r="W72" s="837">
        <f t="shared" si="52"/>
        <v>0</v>
      </c>
      <c r="X72" s="91"/>
      <c r="Y72" s="929">
        <f t="shared" si="39"/>
        <v>0</v>
      </c>
      <c r="Z72" s="929">
        <f t="shared" si="40"/>
        <v>0</v>
      </c>
      <c r="AA72" s="929">
        <f t="shared" si="41"/>
        <v>0</v>
      </c>
      <c r="AB72" s="929">
        <f t="shared" si="42"/>
        <v>0</v>
      </c>
      <c r="AC72" s="929">
        <f t="shared" si="43"/>
        <v>0</v>
      </c>
      <c r="AD72" s="929">
        <f t="shared" si="44"/>
        <v>0</v>
      </c>
      <c r="AE72" s="929">
        <f t="shared" si="45"/>
        <v>0</v>
      </c>
      <c r="AF72" s="929">
        <f t="shared" si="46"/>
        <v>0</v>
      </c>
      <c r="AG72" s="929">
        <f t="shared" si="47"/>
        <v>0</v>
      </c>
      <c r="AH72" s="929">
        <f t="shared" si="48"/>
        <v>0</v>
      </c>
      <c r="AI72" s="929">
        <f t="shared" si="49"/>
        <v>0</v>
      </c>
      <c r="AJ72" s="929">
        <f t="shared" si="50"/>
        <v>0</v>
      </c>
      <c r="AK72" s="929">
        <f t="shared" si="51"/>
        <v>0</v>
      </c>
      <c r="AL72" s="91"/>
      <c r="AM72" s="788"/>
      <c r="AN72" s="788"/>
      <c r="AO72" s="788"/>
      <c r="AP72" s="788"/>
      <c r="AQ72" s="788"/>
      <c r="AR72" s="788"/>
      <c r="AS72" s="788"/>
      <c r="AT72" s="788"/>
      <c r="AU72" s="788"/>
      <c r="AV72" s="788"/>
      <c r="AW72" s="788"/>
      <c r="AX72" s="788"/>
      <c r="AY72" s="788"/>
      <c r="AZ72" s="91"/>
      <c r="BA72" s="990"/>
      <c r="BB72" s="990" t="e">
        <f t="shared" si="76"/>
        <v>#REF!</v>
      </c>
      <c r="BC72" s="990"/>
      <c r="BD72" s="991" t="e">
        <f>BR72*#REF!</f>
        <v>#REF!</v>
      </c>
      <c r="BE72" s="991" t="e">
        <f>BS72*#REF!</f>
        <v>#REF!</v>
      </c>
      <c r="BF72" s="991" t="e">
        <f>BT72*#REF!</f>
        <v>#REF!</v>
      </c>
      <c r="BG72" s="991" t="e">
        <f>BU72*#REF!</f>
        <v>#REF!</v>
      </c>
      <c r="BH72" s="1026" t="e">
        <f>BV72*#REF!</f>
        <v>#REF!</v>
      </c>
      <c r="BI72" s="991" t="e">
        <f>BW72*#REF!</f>
        <v>#REF!</v>
      </c>
      <c r="BJ72" s="991" t="e">
        <f>BX72*#REF!</f>
        <v>#REF!</v>
      </c>
      <c r="BK72" s="991" t="e">
        <f>BY72*#REF!</f>
        <v>#REF!</v>
      </c>
      <c r="BL72" s="991" t="e">
        <f>BZ72*#REF!</f>
        <v>#REF!</v>
      </c>
      <c r="BM72" s="991" t="e">
        <f>CA72*#REF!</f>
        <v>#REF!</v>
      </c>
      <c r="BN72" s="91"/>
      <c r="BO72" s="992" t="str">
        <f t="shared" si="77"/>
        <v>1.2.3</v>
      </c>
      <c r="BP72" s="992" t="str">
        <f t="shared" si="78"/>
        <v xml:space="preserve"> Q2 1.2</v>
      </c>
      <c r="BQ72" s="981" t="str">
        <f t="shared" si="79"/>
        <v>内装計画</v>
      </c>
      <c r="BR72" s="993">
        <f t="shared" si="80"/>
        <v>0.33333333333333331</v>
      </c>
      <c r="BS72" s="993">
        <f t="shared" si="81"/>
        <v>0.5</v>
      </c>
      <c r="BT72" s="993">
        <f t="shared" si="82"/>
        <v>0.33333333333333331</v>
      </c>
      <c r="BU72" s="993">
        <f t="shared" si="83"/>
        <v>0.5</v>
      </c>
      <c r="BV72" s="1027">
        <f t="shared" si="84"/>
        <v>1</v>
      </c>
      <c r="BW72" s="993">
        <f t="shared" si="85"/>
        <v>0.33333333333333331</v>
      </c>
      <c r="BX72" s="993">
        <f t="shared" si="86"/>
        <v>0.5</v>
      </c>
      <c r="BY72" s="993">
        <f t="shared" si="87"/>
        <v>1</v>
      </c>
      <c r="BZ72" s="993">
        <f t="shared" si="88"/>
        <v>1</v>
      </c>
      <c r="CA72" s="993">
        <f t="shared" si="89"/>
        <v>1</v>
      </c>
      <c r="CB72" s="994">
        <f t="shared" si="90"/>
        <v>0.5</v>
      </c>
      <c r="CC72" s="994">
        <f t="shared" si="91"/>
        <v>0.5</v>
      </c>
      <c r="CD72" s="994">
        <f t="shared" si="92"/>
        <v>0.5</v>
      </c>
      <c r="CF72" s="551" t="s">
        <v>785</v>
      </c>
      <c r="CG72" s="555" t="s">
        <v>736</v>
      </c>
      <c r="CH72" s="556" t="s">
        <v>739</v>
      </c>
      <c r="CI72" s="588">
        <v>0.33333333333333331</v>
      </c>
      <c r="CJ72" s="553">
        <v>1</v>
      </c>
      <c r="CK72" s="553">
        <v>0.5</v>
      </c>
      <c r="CL72" s="553">
        <v>1</v>
      </c>
      <c r="CM72" s="569">
        <v>1</v>
      </c>
      <c r="CN72" s="553">
        <v>1</v>
      </c>
      <c r="CO72" s="558">
        <v>1</v>
      </c>
      <c r="CP72" s="553">
        <v>1</v>
      </c>
      <c r="CQ72" s="553">
        <v>1</v>
      </c>
      <c r="CR72" s="553">
        <v>1</v>
      </c>
      <c r="CS72" s="559">
        <v>1</v>
      </c>
      <c r="CT72" s="559">
        <v>1</v>
      </c>
      <c r="CU72" s="559">
        <v>1</v>
      </c>
      <c r="CW72" s="551" t="s">
        <v>785</v>
      </c>
      <c r="CX72" s="555" t="s">
        <v>736</v>
      </c>
      <c r="CY72" s="556" t="s">
        <v>739</v>
      </c>
      <c r="CZ72" s="558">
        <v>0.33333333333333331</v>
      </c>
      <c r="DA72" s="558">
        <v>0.5</v>
      </c>
      <c r="DB72" s="558">
        <v>0.33333333333333331</v>
      </c>
      <c r="DC72" s="558">
        <v>0.5</v>
      </c>
      <c r="DD72" s="565">
        <v>1</v>
      </c>
      <c r="DE72" s="558">
        <v>0.33333333333333331</v>
      </c>
      <c r="DF72" s="558">
        <v>0.5</v>
      </c>
      <c r="DG72" s="558">
        <v>1</v>
      </c>
      <c r="DH72" s="558">
        <v>1</v>
      </c>
      <c r="DI72" s="558">
        <v>1</v>
      </c>
      <c r="DJ72" s="559">
        <v>0.5</v>
      </c>
      <c r="DK72" s="559">
        <v>0.5</v>
      </c>
      <c r="DL72" s="559">
        <v>0.5</v>
      </c>
      <c r="DN72" s="551" t="s">
        <v>785</v>
      </c>
      <c r="DO72" s="555" t="s">
        <v>736</v>
      </c>
      <c r="DP72" s="556" t="s">
        <v>739</v>
      </c>
      <c r="DQ72" s="558">
        <v>0.33333333333333331</v>
      </c>
      <c r="DR72" s="558">
        <v>0.5</v>
      </c>
      <c r="DS72" s="558">
        <v>0.33333333333333331</v>
      </c>
      <c r="DT72" s="558">
        <v>0.5</v>
      </c>
      <c r="DU72" s="565">
        <v>1</v>
      </c>
      <c r="DV72" s="558">
        <v>0.33333333333333331</v>
      </c>
      <c r="DW72" s="558">
        <v>0.5</v>
      </c>
      <c r="DX72" s="558">
        <v>1</v>
      </c>
      <c r="DY72" s="558">
        <v>1</v>
      </c>
      <c r="DZ72" s="558">
        <v>1</v>
      </c>
      <c r="EA72" s="559">
        <v>0.5</v>
      </c>
      <c r="EB72" s="559">
        <v>0.5</v>
      </c>
      <c r="EC72" s="559">
        <v>0.5</v>
      </c>
      <c r="ED72" s="651"/>
      <c r="EF72" s="551" t="s">
        <v>69</v>
      </c>
      <c r="EG72" s="555" t="s">
        <v>736</v>
      </c>
      <c r="EH72" s="556" t="s">
        <v>739</v>
      </c>
      <c r="EI72" s="691">
        <f t="shared" si="33"/>
        <v>0.33333333333333331</v>
      </c>
      <c r="EJ72" s="691">
        <f t="shared" si="34"/>
        <v>0.5</v>
      </c>
      <c r="EK72" s="691">
        <f t="shared" si="35"/>
        <v>0.33333333333333331</v>
      </c>
      <c r="EL72" s="691">
        <f t="shared" si="36"/>
        <v>0.5</v>
      </c>
      <c r="EM72" s="703">
        <f t="shared" si="117"/>
        <v>1</v>
      </c>
      <c r="EN72" s="691">
        <f t="shared" si="117"/>
        <v>0.33333333333333331</v>
      </c>
      <c r="EO72" s="691">
        <f t="shared" si="117"/>
        <v>0.5</v>
      </c>
      <c r="EP72" s="691">
        <f t="shared" si="37"/>
        <v>1</v>
      </c>
      <c r="EQ72" s="691">
        <f t="shared" si="38"/>
        <v>1</v>
      </c>
      <c r="ER72" s="691">
        <f t="shared" si="118"/>
        <v>1</v>
      </c>
      <c r="ES72" s="693">
        <f t="shared" si="118"/>
        <v>0.5</v>
      </c>
      <c r="ET72" s="693">
        <f t="shared" si="118"/>
        <v>0.5</v>
      </c>
      <c r="EU72" s="693">
        <f t="shared" si="118"/>
        <v>0.5</v>
      </c>
      <c r="EW72" s="551" t="s">
        <v>927</v>
      </c>
      <c r="EX72" s="555" t="s">
        <v>736</v>
      </c>
      <c r="EY72" s="556" t="s">
        <v>739</v>
      </c>
      <c r="EZ72" s="777">
        <v>0.25</v>
      </c>
      <c r="FA72" s="680"/>
      <c r="FB72" s="680"/>
      <c r="FC72" s="680"/>
      <c r="FD72" s="728"/>
      <c r="FE72" s="680"/>
      <c r="FF72" s="680"/>
      <c r="FG72" s="680"/>
      <c r="FH72" s="680"/>
      <c r="FI72" s="680"/>
      <c r="FJ72" s="752"/>
      <c r="FK72" s="752"/>
      <c r="FL72" s="752"/>
    </row>
    <row r="73" spans="1:168" s="675" customFormat="1" hidden="1">
      <c r="A73" s="91"/>
      <c r="B73" s="951"/>
      <c r="C73" s="981">
        <f t="shared" ref="C73:C136" si="121">BQ73</f>
        <v>0</v>
      </c>
      <c r="D73" s="984" t="e">
        <f t="shared" si="116"/>
        <v>#REF!</v>
      </c>
      <c r="E73" s="984" t="e">
        <f>IF(J$68&gt;0,H73/J$68,0)</f>
        <v>#REF!</v>
      </c>
      <c r="F73" s="91"/>
      <c r="G73" s="983" t="e">
        <f t="shared" si="119"/>
        <v>#REF!</v>
      </c>
      <c r="H73" s="983" t="e">
        <f t="shared" si="120"/>
        <v>#REF!</v>
      </c>
      <c r="I73" s="983"/>
      <c r="J73" s="983"/>
      <c r="K73" s="983" t="e">
        <f>IF(#REF!=0,0,1)</f>
        <v>#REF!</v>
      </c>
      <c r="L73" s="983" t="e">
        <f>IF(#REF!=0,0,1)</f>
        <v>#REF!</v>
      </c>
      <c r="M73" s="983">
        <f t="shared" ref="M73:M104" si="122">SUMPRODUCT($BR$7:$CA$7,BR73:CA73)</f>
        <v>0</v>
      </c>
      <c r="N73" s="983">
        <f t="shared" si="115"/>
        <v>0</v>
      </c>
      <c r="O73" s="91"/>
      <c r="P73" s="1047"/>
      <c r="Q73" s="1013"/>
      <c r="R73" s="1083">
        <v>5</v>
      </c>
      <c r="S73" s="1082" t="s">
        <v>920</v>
      </c>
      <c r="T73" s="1022"/>
      <c r="U73" s="892"/>
      <c r="V73" s="804">
        <f t="shared" si="56"/>
        <v>0</v>
      </c>
      <c r="W73" s="805">
        <f t="shared" si="52"/>
        <v>0</v>
      </c>
      <c r="X73" s="91"/>
      <c r="Y73" s="929">
        <f t="shared" si="39"/>
        <v>0</v>
      </c>
      <c r="Z73" s="929">
        <f t="shared" si="40"/>
        <v>0</v>
      </c>
      <c r="AA73" s="929">
        <f t="shared" si="41"/>
        <v>0</v>
      </c>
      <c r="AB73" s="929">
        <f t="shared" si="42"/>
        <v>0</v>
      </c>
      <c r="AC73" s="929">
        <f t="shared" si="43"/>
        <v>0</v>
      </c>
      <c r="AD73" s="929">
        <f t="shared" si="44"/>
        <v>0</v>
      </c>
      <c r="AE73" s="929">
        <f t="shared" si="45"/>
        <v>0</v>
      </c>
      <c r="AF73" s="929">
        <f t="shared" si="46"/>
        <v>0</v>
      </c>
      <c r="AG73" s="929">
        <f t="shared" si="47"/>
        <v>0</v>
      </c>
      <c r="AH73" s="929">
        <f t="shared" si="48"/>
        <v>0</v>
      </c>
      <c r="AI73" s="929">
        <f t="shared" si="49"/>
        <v>0</v>
      </c>
      <c r="AJ73" s="929">
        <f t="shared" si="50"/>
        <v>0</v>
      </c>
      <c r="AK73" s="929">
        <f t="shared" si="51"/>
        <v>0</v>
      </c>
      <c r="AL73" s="91"/>
      <c r="AM73" s="1014"/>
      <c r="AN73" s="1014"/>
      <c r="AO73" s="1014"/>
      <c r="AP73" s="1014"/>
      <c r="AQ73" s="1014"/>
      <c r="AR73" s="1014"/>
      <c r="AS73" s="1014"/>
      <c r="AT73" s="1014"/>
      <c r="AU73" s="1014"/>
      <c r="AV73" s="1014"/>
      <c r="AW73" s="1014"/>
      <c r="AX73" s="1014"/>
      <c r="AY73" s="1014"/>
      <c r="AZ73" s="91"/>
      <c r="BA73" s="990"/>
      <c r="BB73" s="990" t="e">
        <f t="shared" si="76"/>
        <v>#REF!</v>
      </c>
      <c r="BC73" s="990"/>
      <c r="BD73" s="991" t="e">
        <f>BR73*#REF!</f>
        <v>#REF!</v>
      </c>
      <c r="BE73" s="991" t="e">
        <f>BS73*#REF!</f>
        <v>#REF!</v>
      </c>
      <c r="BF73" s="991" t="e">
        <f>BT73*#REF!</f>
        <v>#REF!</v>
      </c>
      <c r="BG73" s="991" t="e">
        <f>BU73*#REF!</f>
        <v>#REF!</v>
      </c>
      <c r="BH73" s="1026" t="e">
        <f>BV73*#REF!</f>
        <v>#REF!</v>
      </c>
      <c r="BI73" s="991" t="e">
        <f>BW73*#REF!</f>
        <v>#REF!</v>
      </c>
      <c r="BJ73" s="991" t="e">
        <f>BX73*#REF!</f>
        <v>#REF!</v>
      </c>
      <c r="BK73" s="991" t="e">
        <f>BY73*#REF!</f>
        <v>#REF!</v>
      </c>
      <c r="BL73" s="991" t="e">
        <f>BZ73*#REF!</f>
        <v>#REF!</v>
      </c>
      <c r="BM73" s="991" t="e">
        <f>CA73*#REF!</f>
        <v>#REF!</v>
      </c>
      <c r="BN73" s="91"/>
      <c r="BO73" s="992">
        <f t="shared" ref="BO73:BO104" si="123">IF($BO$3=1,CW73,IF($BO$3=2,DN73,IF($BO$3=3,EF73,IF($BO$3=4,EW73,CF73))))</f>
        <v>0</v>
      </c>
      <c r="BP73" s="992">
        <f t="shared" ref="BP73:BP104" si="124">IF($BO$3=1,CX73,IF($BO$3=2,DO73,IF($BO$3=3,EG73,IF($BO$3=4,EX73,CG73))))</f>
        <v>0</v>
      </c>
      <c r="BQ73" s="981">
        <f t="shared" ref="BQ73:BQ104" si="125">IF($BO$3=1,CY73,IF($BO$3=2,DP73,IF($BO$3=3,EH73,IF($BO$3=4,EY73,CH73))))</f>
        <v>0</v>
      </c>
      <c r="BR73" s="993">
        <f t="shared" ref="BR73:BR104" si="126">IF($BO$3=1,CZ73,IF($BO$3=2,DQ73,IF($BO$3=3,EI73,IF($BO$3=4,EZ73,CI73))))</f>
        <v>0</v>
      </c>
      <c r="BS73" s="993">
        <f t="shared" ref="BS73:BS104" si="127">IF($BO$3=1,DA73,IF($BO$3=2,DR73,IF($BO$3=3,EJ73,IF($BO$3=4,FA73,CJ73))))</f>
        <v>0</v>
      </c>
      <c r="BT73" s="993">
        <f t="shared" ref="BT73:BT104" si="128">IF($BO$3=1,DB73,IF($BO$3=2,DS73,IF($BO$3=3,EK73,IF($BO$3=4,FB73,CK73))))</f>
        <v>0</v>
      </c>
      <c r="BU73" s="993">
        <f t="shared" ref="BU73:BU104" si="129">IF($BO$3=1,DC73,IF($BO$3=2,DT73,IF($BO$3=3,EL73,IF($BO$3=4,FC73,CL73))))</f>
        <v>0</v>
      </c>
      <c r="BV73" s="1027">
        <f t="shared" ref="BV73:BV104" si="130">IF($BO$3=1,DD73,IF($BO$3=2,DU73,IF($BO$3=3,EM73,IF($BO$3=4,FD73,CM73))))</f>
        <v>0</v>
      </c>
      <c r="BW73" s="993">
        <f t="shared" ref="BW73:BW104" si="131">IF($BO$3=1,DE73,IF($BO$3=2,DV73,IF($BO$3=3,EN73,IF($BO$3=4,FE73,CN73))))</f>
        <v>0</v>
      </c>
      <c r="BX73" s="993">
        <f t="shared" ref="BX73:BX104" si="132">IF($BO$3=1,DF73,IF($BO$3=2,DW73,IF($BO$3=3,EO73,IF($BO$3=4,FF73,CO73))))</f>
        <v>0</v>
      </c>
      <c r="BY73" s="993">
        <f t="shared" ref="BY73:BY104" si="133">IF($BO$3=1,DG73,IF($BO$3=2,DX73,IF($BO$3=3,EP73,IF($BO$3=4,FG73,CP73))))</f>
        <v>0</v>
      </c>
      <c r="BZ73" s="993">
        <f t="shared" ref="BZ73:BZ104" si="134">IF($BO$3=1,DH73,IF($BO$3=2,DY73,IF($BO$3=3,EQ73,IF($BO$3=4,FH73,CQ73))))</f>
        <v>0</v>
      </c>
      <c r="CA73" s="993">
        <f t="shared" ref="CA73:CA104" si="135">IF($BO$3=1,DI73,IF($BO$3=2,DZ73,IF($BO$3=3,ER73,IF($BO$3=4,FI73,CR73))))</f>
        <v>0</v>
      </c>
      <c r="CB73" s="994">
        <f t="shared" ref="CB73:CB104" si="136">IF($BO$3=1,DJ73,IF($BO$3=2,EA73,IF($BO$3=3,ES73,IF($BO$3=4,FJ73,CS73))))</f>
        <v>0</v>
      </c>
      <c r="CC73" s="994">
        <f t="shared" ref="CC73:CC104" si="137">IF($BO$3=1,DK73,IF($BO$3=2,EB73,IF($BO$3=3,ET73,IF($BO$3=4,FK73,CT73))))</f>
        <v>0</v>
      </c>
      <c r="CD73" s="994">
        <f t="shared" ref="CD73:CD104" si="138">IF($BO$3=1,DL73,IF($BO$3=2,EC73,IF($BO$3=3,EU73,IF($BO$3=4,FL73,CU73))))</f>
        <v>0</v>
      </c>
      <c r="CF73" s="551"/>
      <c r="CG73" s="555"/>
      <c r="CH73" s="556"/>
      <c r="CI73" s="588"/>
      <c r="CJ73" s="553"/>
      <c r="CK73" s="553"/>
      <c r="CL73" s="553"/>
      <c r="CM73" s="569"/>
      <c r="CN73" s="553"/>
      <c r="CO73" s="558"/>
      <c r="CP73" s="553"/>
      <c r="CQ73" s="553"/>
      <c r="CR73" s="553"/>
      <c r="CS73" s="559"/>
      <c r="CT73" s="559"/>
      <c r="CU73" s="559"/>
      <c r="CW73" s="551"/>
      <c r="CX73" s="555"/>
      <c r="CY73" s="556"/>
      <c r="CZ73" s="558"/>
      <c r="DA73" s="558"/>
      <c r="DB73" s="558"/>
      <c r="DC73" s="558"/>
      <c r="DD73" s="565"/>
      <c r="DE73" s="558"/>
      <c r="DF73" s="558"/>
      <c r="DG73" s="558"/>
      <c r="DH73" s="558"/>
      <c r="DI73" s="558"/>
      <c r="DJ73" s="559"/>
      <c r="DK73" s="559"/>
      <c r="DL73" s="559"/>
      <c r="DN73" s="551"/>
      <c r="DO73" s="555"/>
      <c r="DP73" s="556"/>
      <c r="DQ73" s="558"/>
      <c r="DR73" s="558"/>
      <c r="DS73" s="558"/>
      <c r="DT73" s="558"/>
      <c r="DU73" s="565"/>
      <c r="DV73" s="558"/>
      <c r="DW73" s="558"/>
      <c r="DX73" s="558"/>
      <c r="DY73" s="558"/>
      <c r="DZ73" s="558"/>
      <c r="EA73" s="559"/>
      <c r="EB73" s="559"/>
      <c r="EC73" s="559"/>
      <c r="ED73" s="651"/>
      <c r="EF73" s="551"/>
      <c r="EG73" s="555"/>
      <c r="EH73" s="556"/>
      <c r="EI73" s="691"/>
      <c r="EJ73" s="691"/>
      <c r="EK73" s="691"/>
      <c r="EL73" s="691"/>
      <c r="EM73" s="703"/>
      <c r="EN73" s="691"/>
      <c r="EO73" s="691"/>
      <c r="EP73" s="691"/>
      <c r="EQ73" s="691"/>
      <c r="ER73" s="691"/>
      <c r="ES73" s="693"/>
      <c r="ET73" s="693"/>
      <c r="EU73" s="693"/>
      <c r="EW73" s="551" t="s">
        <v>928</v>
      </c>
      <c r="EX73" s="775" t="s">
        <v>736</v>
      </c>
      <c r="EY73" s="776" t="s">
        <v>920</v>
      </c>
      <c r="EZ73" s="777">
        <v>0.2</v>
      </c>
      <c r="FA73" s="680"/>
      <c r="FB73" s="680"/>
      <c r="FC73" s="680"/>
      <c r="FD73" s="728"/>
      <c r="FE73" s="680"/>
      <c r="FF73" s="680"/>
      <c r="FG73" s="680"/>
      <c r="FH73" s="680"/>
      <c r="FI73" s="680"/>
      <c r="FJ73" s="752"/>
      <c r="FK73" s="752"/>
      <c r="FL73" s="752"/>
    </row>
    <row r="74" spans="1:168" ht="14.25" thickBot="1">
      <c r="A74" s="91"/>
      <c r="B74" s="951">
        <f t="shared" si="96"/>
        <v>1.3</v>
      </c>
      <c r="C74" s="981" t="str">
        <f t="shared" si="121"/>
        <v>維持管理</v>
      </c>
      <c r="D74" s="982" t="e">
        <f>IF(I$63=0,0,G74/I$63)</f>
        <v>#REF!</v>
      </c>
      <c r="E74" s="983" t="e">
        <f>IF(J$63=0,0,H74/J$63)</f>
        <v>#REF!</v>
      </c>
      <c r="F74" s="91"/>
      <c r="G74" s="983" t="e">
        <f t="shared" si="93"/>
        <v>#REF!</v>
      </c>
      <c r="H74" s="983" t="e">
        <f t="shared" si="94"/>
        <v>#REF!</v>
      </c>
      <c r="I74" s="983" t="e">
        <f>G75+G76+G77</f>
        <v>#REF!</v>
      </c>
      <c r="J74" s="983" t="e">
        <f>H75+H76+H77</f>
        <v>#REF!</v>
      </c>
      <c r="K74" s="983" t="e">
        <f>IF(#REF!=0,0,1)</f>
        <v>#REF!</v>
      </c>
      <c r="L74" s="983" t="e">
        <f>IF(#REF!=0,0,1)</f>
        <v>#REF!</v>
      </c>
      <c r="M74" s="983">
        <f t="shared" si="122"/>
        <v>0.3</v>
      </c>
      <c r="N74" s="983">
        <f t="shared" si="95"/>
        <v>0</v>
      </c>
      <c r="O74" s="91"/>
      <c r="P74" s="1084"/>
      <c r="Q74" s="986">
        <v>1.3</v>
      </c>
      <c r="R74" s="987" t="s">
        <v>1</v>
      </c>
      <c r="S74" s="1022"/>
      <c r="T74" s="1022"/>
      <c r="U74" s="892"/>
      <c r="V74" s="822">
        <f t="shared" si="56"/>
        <v>0</v>
      </c>
      <c r="W74" s="802">
        <f t="shared" si="52"/>
        <v>0</v>
      </c>
      <c r="X74" s="91"/>
      <c r="Y74" s="929">
        <f t="shared" si="39"/>
        <v>0</v>
      </c>
      <c r="Z74" s="929">
        <f t="shared" si="40"/>
        <v>0</v>
      </c>
      <c r="AA74" s="929">
        <f t="shared" si="41"/>
        <v>0</v>
      </c>
      <c r="AB74" s="929">
        <f t="shared" si="42"/>
        <v>0</v>
      </c>
      <c r="AC74" s="929">
        <f t="shared" si="43"/>
        <v>0</v>
      </c>
      <c r="AD74" s="929">
        <f t="shared" si="44"/>
        <v>0</v>
      </c>
      <c r="AE74" s="929">
        <f t="shared" si="45"/>
        <v>0</v>
      </c>
      <c r="AF74" s="929">
        <f t="shared" si="46"/>
        <v>0</v>
      </c>
      <c r="AG74" s="929">
        <f t="shared" si="47"/>
        <v>0</v>
      </c>
      <c r="AH74" s="929">
        <f t="shared" si="48"/>
        <v>0</v>
      </c>
      <c r="AI74" s="929">
        <f t="shared" si="49"/>
        <v>0</v>
      </c>
      <c r="AJ74" s="929">
        <f t="shared" si="50"/>
        <v>0</v>
      </c>
      <c r="AK74" s="929">
        <f t="shared" si="51"/>
        <v>0</v>
      </c>
      <c r="AL74" s="91"/>
      <c r="AM74" s="1064" t="s">
        <v>951</v>
      </c>
      <c r="AN74" s="1064" t="s">
        <v>951</v>
      </c>
      <c r="AO74" s="1064" t="s">
        <v>951</v>
      </c>
      <c r="AP74" s="1064" t="s">
        <v>951</v>
      </c>
      <c r="AQ74" s="1064" t="s">
        <v>951</v>
      </c>
      <c r="AR74" s="1064" t="s">
        <v>951</v>
      </c>
      <c r="AS74" s="1064" t="s">
        <v>951</v>
      </c>
      <c r="AT74" s="1064" t="s">
        <v>951</v>
      </c>
      <c r="AU74" s="1064" t="s">
        <v>951</v>
      </c>
      <c r="AV74" s="1064" t="s">
        <v>951</v>
      </c>
      <c r="AW74" s="1064" t="s">
        <v>951</v>
      </c>
      <c r="AX74" s="1064" t="s">
        <v>951</v>
      </c>
      <c r="AY74" s="1064" t="s">
        <v>951</v>
      </c>
      <c r="AZ74" s="91"/>
      <c r="BA74" s="990"/>
      <c r="BB74" s="990" t="e">
        <f t="shared" si="76"/>
        <v>#REF!</v>
      </c>
      <c r="BC74" s="990"/>
      <c r="BD74" s="991" t="e">
        <f>BR74*#REF!</f>
        <v>#REF!</v>
      </c>
      <c r="BE74" s="991" t="e">
        <f>BS74*#REF!</f>
        <v>#REF!</v>
      </c>
      <c r="BF74" s="991" t="e">
        <f>BT74*#REF!</f>
        <v>#REF!</v>
      </c>
      <c r="BG74" s="991" t="e">
        <f>BU74*#REF!</f>
        <v>#REF!</v>
      </c>
      <c r="BH74" s="1026" t="e">
        <f>BV74*#REF!</f>
        <v>#REF!</v>
      </c>
      <c r="BI74" s="991" t="e">
        <f>BW74*#REF!</f>
        <v>#REF!</v>
      </c>
      <c r="BJ74" s="991" t="e">
        <f>BX74*#REF!</f>
        <v>#REF!</v>
      </c>
      <c r="BK74" s="991" t="e">
        <f>BY74*#REF!</f>
        <v>#REF!</v>
      </c>
      <c r="BL74" s="991" t="e">
        <f>BZ74*#REF!</f>
        <v>#REF!</v>
      </c>
      <c r="BM74" s="991" t="e">
        <f>CA74*#REF!</f>
        <v>#REF!</v>
      </c>
      <c r="BN74" s="91"/>
      <c r="BO74" s="992">
        <f t="shared" si="123"/>
        <v>1.3</v>
      </c>
      <c r="BP74" s="992" t="str">
        <f t="shared" si="124"/>
        <v xml:space="preserve"> Q2 1</v>
      </c>
      <c r="BQ74" s="981" t="str">
        <f t="shared" si="125"/>
        <v>維持管理</v>
      </c>
      <c r="BR74" s="993">
        <f t="shared" si="126"/>
        <v>0.3</v>
      </c>
      <c r="BS74" s="993">
        <f t="shared" si="127"/>
        <v>0.3</v>
      </c>
      <c r="BT74" s="993">
        <f t="shared" si="128"/>
        <v>0.3</v>
      </c>
      <c r="BU74" s="993">
        <f t="shared" si="129"/>
        <v>0.3</v>
      </c>
      <c r="BV74" s="1027">
        <f t="shared" si="130"/>
        <v>0.3</v>
      </c>
      <c r="BW74" s="993">
        <f t="shared" si="131"/>
        <v>0.3</v>
      </c>
      <c r="BX74" s="993">
        <f t="shared" si="132"/>
        <v>0.3</v>
      </c>
      <c r="BY74" s="993">
        <f t="shared" si="133"/>
        <v>0.3</v>
      </c>
      <c r="BZ74" s="993">
        <f t="shared" si="134"/>
        <v>0.3</v>
      </c>
      <c r="CA74" s="993">
        <f t="shared" si="135"/>
        <v>0.3</v>
      </c>
      <c r="CB74" s="994">
        <f t="shared" si="136"/>
        <v>0</v>
      </c>
      <c r="CC74" s="994">
        <f t="shared" si="137"/>
        <v>0</v>
      </c>
      <c r="CD74" s="994">
        <f t="shared" si="138"/>
        <v>0</v>
      </c>
      <c r="CF74" s="551">
        <v>1.3</v>
      </c>
      <c r="CG74" s="555" t="s">
        <v>731</v>
      </c>
      <c r="CH74" s="556" t="s">
        <v>1</v>
      </c>
      <c r="CI74" s="588">
        <v>0.3</v>
      </c>
      <c r="CJ74" s="588">
        <v>0.3</v>
      </c>
      <c r="CK74" s="588">
        <v>0.3</v>
      </c>
      <c r="CL74" s="557">
        <v>0.3</v>
      </c>
      <c r="CM74" s="588">
        <v>0.3</v>
      </c>
      <c r="CN74" s="557">
        <v>0.3</v>
      </c>
      <c r="CO74" s="558">
        <v>0.3</v>
      </c>
      <c r="CP74" s="557">
        <v>0.3</v>
      </c>
      <c r="CQ74" s="588">
        <v>0.3</v>
      </c>
      <c r="CR74" s="557">
        <v>0.3</v>
      </c>
      <c r="CS74" s="559">
        <v>0</v>
      </c>
      <c r="CT74" s="559">
        <v>0</v>
      </c>
      <c r="CU74" s="559">
        <v>0</v>
      </c>
      <c r="CW74" s="551">
        <v>1.3</v>
      </c>
      <c r="CX74" s="555" t="s">
        <v>731</v>
      </c>
      <c r="CY74" s="556" t="s">
        <v>1</v>
      </c>
      <c r="CZ74" s="558">
        <v>0.3</v>
      </c>
      <c r="DA74" s="558">
        <v>0.3</v>
      </c>
      <c r="DB74" s="558">
        <v>0.3</v>
      </c>
      <c r="DC74" s="558">
        <v>0.3</v>
      </c>
      <c r="DD74" s="565">
        <v>0.3</v>
      </c>
      <c r="DE74" s="558">
        <v>0.3</v>
      </c>
      <c r="DF74" s="558">
        <v>0.3</v>
      </c>
      <c r="DG74" s="558">
        <v>0.3</v>
      </c>
      <c r="DH74" s="558">
        <v>0.3</v>
      </c>
      <c r="DI74" s="558">
        <v>0.3</v>
      </c>
      <c r="DJ74" s="559"/>
      <c r="DK74" s="559"/>
      <c r="DL74" s="559"/>
      <c r="DN74" s="551">
        <v>1.3</v>
      </c>
      <c r="DO74" s="555" t="s">
        <v>731</v>
      </c>
      <c r="DP74" s="556" t="s">
        <v>1</v>
      </c>
      <c r="DQ74" s="558">
        <v>0.3</v>
      </c>
      <c r="DR74" s="558">
        <v>0.3</v>
      </c>
      <c r="DS74" s="558">
        <v>0.3</v>
      </c>
      <c r="DT74" s="558">
        <v>0.3</v>
      </c>
      <c r="DU74" s="565">
        <v>0.3</v>
      </c>
      <c r="DV74" s="558">
        <v>0.3</v>
      </c>
      <c r="DW74" s="558">
        <v>0.3</v>
      </c>
      <c r="DX74" s="558">
        <v>0.3</v>
      </c>
      <c r="DY74" s="558">
        <v>0.3</v>
      </c>
      <c r="DZ74" s="558">
        <v>0.3</v>
      </c>
      <c r="EA74" s="559"/>
      <c r="EB74" s="559"/>
      <c r="EC74" s="559"/>
      <c r="ED74" s="651"/>
      <c r="EF74" s="551">
        <v>1.3</v>
      </c>
      <c r="EG74" s="555" t="s">
        <v>731</v>
      </c>
      <c r="EH74" s="556" t="s">
        <v>1</v>
      </c>
      <c r="EI74" s="691">
        <f t="shared" si="33"/>
        <v>0.3</v>
      </c>
      <c r="EJ74" s="691">
        <f t="shared" si="34"/>
        <v>0.3</v>
      </c>
      <c r="EK74" s="691">
        <f t="shared" si="35"/>
        <v>0.3</v>
      </c>
      <c r="EL74" s="691">
        <f t="shared" si="36"/>
        <v>0.3</v>
      </c>
      <c r="EM74" s="703">
        <f t="shared" ref="EM74:EO77" si="139">DU74</f>
        <v>0.3</v>
      </c>
      <c r="EN74" s="691">
        <f t="shared" si="139"/>
        <v>0.3</v>
      </c>
      <c r="EO74" s="691">
        <f t="shared" si="139"/>
        <v>0.3</v>
      </c>
      <c r="EP74" s="691">
        <f t="shared" si="37"/>
        <v>0.3</v>
      </c>
      <c r="EQ74" s="691">
        <f t="shared" si="38"/>
        <v>0.3</v>
      </c>
      <c r="ER74" s="691">
        <f t="shared" ref="ER74:EU75" si="140">DZ74</f>
        <v>0.3</v>
      </c>
      <c r="ES74" s="693">
        <f t="shared" si="140"/>
        <v>0</v>
      </c>
      <c r="ET74" s="693">
        <f t="shared" si="140"/>
        <v>0</v>
      </c>
      <c r="EU74" s="693">
        <f t="shared" si="140"/>
        <v>0</v>
      </c>
      <c r="EW74" s="551">
        <v>1.3</v>
      </c>
      <c r="EX74" s="555" t="s">
        <v>731</v>
      </c>
      <c r="EY74" s="556" t="s">
        <v>1</v>
      </c>
      <c r="EZ74" s="771">
        <v>0.15</v>
      </c>
      <c r="FA74" s="680"/>
      <c r="FB74" s="680"/>
      <c r="FC74" s="680"/>
      <c r="FD74" s="728"/>
      <c r="FE74" s="680"/>
      <c r="FF74" s="680"/>
      <c r="FG74" s="680"/>
      <c r="FH74" s="680"/>
      <c r="FI74" s="680"/>
      <c r="FJ74" s="752"/>
      <c r="FK74" s="752"/>
      <c r="FL74" s="752"/>
    </row>
    <row r="75" spans="1:168">
      <c r="A75" s="91"/>
      <c r="B75" s="951" t="str">
        <f t="shared" si="96"/>
        <v>1.3.1</v>
      </c>
      <c r="C75" s="981" t="str">
        <f t="shared" si="121"/>
        <v>維持管理に配慮した設計</v>
      </c>
      <c r="D75" s="984" t="e">
        <f t="shared" ref="D75:E77" si="141">IF(I$74&gt;0,G75/I$74,0)</f>
        <v>#REF!</v>
      </c>
      <c r="E75" s="984" t="e">
        <f t="shared" si="141"/>
        <v>#REF!</v>
      </c>
      <c r="F75" s="91"/>
      <c r="G75" s="983" t="e">
        <f t="shared" si="93"/>
        <v>#REF!</v>
      </c>
      <c r="H75" s="983" t="e">
        <f t="shared" si="94"/>
        <v>#REF!</v>
      </c>
      <c r="I75" s="983"/>
      <c r="J75" s="983"/>
      <c r="K75" s="983" t="e">
        <f>IF(#REF!=0,0,1)</f>
        <v>#REF!</v>
      </c>
      <c r="L75" s="983" t="e">
        <f>IF(#REF!=0,0,1)</f>
        <v>#REF!</v>
      </c>
      <c r="M75" s="983">
        <f t="shared" si="122"/>
        <v>0.5</v>
      </c>
      <c r="N75" s="983">
        <f t="shared" si="95"/>
        <v>0</v>
      </c>
      <c r="O75" s="91"/>
      <c r="P75" s="1084"/>
      <c r="Q75" s="1013"/>
      <c r="R75" s="1008">
        <v>1</v>
      </c>
      <c r="S75" s="988" t="s">
        <v>2</v>
      </c>
      <c r="T75" s="1029"/>
      <c r="U75" s="892"/>
      <c r="V75" s="817">
        <f t="shared" si="56"/>
        <v>0</v>
      </c>
      <c r="W75" s="838">
        <f t="shared" si="52"/>
        <v>0</v>
      </c>
      <c r="X75" s="91"/>
      <c r="Y75" s="929">
        <f t="shared" ref="Y75:Y138" si="142">IF(OR(AM75=0,AM75="-"),0,1)</f>
        <v>0</v>
      </c>
      <c r="Z75" s="929">
        <f t="shared" ref="Z75:Z138" si="143">IF(OR(AN75=0,AN75="-"),0,1)</f>
        <v>0</v>
      </c>
      <c r="AA75" s="929">
        <f t="shared" ref="AA75:AA138" si="144">IF(OR(AO75=0,AO75="-"),0,1)</f>
        <v>0</v>
      </c>
      <c r="AB75" s="929">
        <f t="shared" ref="AB75:AB138" si="145">IF(OR(AP75=0,AP75="-"),0,1)</f>
        <v>0</v>
      </c>
      <c r="AC75" s="929">
        <f t="shared" ref="AC75:AC138" si="146">IF(OR(AQ75=0,AQ75="-"),0,1)</f>
        <v>0</v>
      </c>
      <c r="AD75" s="929">
        <f t="shared" ref="AD75:AD138" si="147">IF(OR(AR75=0,AR75="-"),0,1)</f>
        <v>0</v>
      </c>
      <c r="AE75" s="929">
        <f t="shared" ref="AE75:AE138" si="148">IF(OR(AS75=0,AS75="-"),0,1)</f>
        <v>0</v>
      </c>
      <c r="AF75" s="929">
        <f t="shared" ref="AF75:AF138" si="149">IF(OR(AT75=0,AT75="-"),0,1)</f>
        <v>0</v>
      </c>
      <c r="AG75" s="929">
        <f t="shared" ref="AG75:AG138" si="150">IF(OR(AU75=0,AU75="-"),0,1)</f>
        <v>0</v>
      </c>
      <c r="AH75" s="929">
        <f t="shared" ref="AH75:AH138" si="151">IF(OR(AV75=0,AV75="-"),0,1)</f>
        <v>0</v>
      </c>
      <c r="AI75" s="929">
        <f t="shared" ref="AI75:AI138" si="152">IF(OR(AW75=0,AW75="-"),0,1)</f>
        <v>0</v>
      </c>
      <c r="AJ75" s="929">
        <f t="shared" ref="AJ75:AJ138" si="153">IF(OR(AX75=0,AX75="-"),0,1)</f>
        <v>0</v>
      </c>
      <c r="AK75" s="929">
        <f t="shared" ref="AK75:AK138" si="154">IF(OR(AY75=0,AY75="-"),0,1)</f>
        <v>0</v>
      </c>
      <c r="AL75" s="91"/>
      <c r="AM75" s="784"/>
      <c r="AN75" s="784"/>
      <c r="AO75" s="784"/>
      <c r="AP75" s="784"/>
      <c r="AQ75" s="784"/>
      <c r="AR75" s="784"/>
      <c r="AS75" s="784"/>
      <c r="AT75" s="784"/>
      <c r="AU75" s="784"/>
      <c r="AV75" s="784"/>
      <c r="AW75" s="784"/>
      <c r="AX75" s="784"/>
      <c r="AY75" s="784"/>
      <c r="AZ75" s="91"/>
      <c r="BA75" s="990"/>
      <c r="BB75" s="990" t="e">
        <f t="shared" ref="BB75:BB138" si="155">SUMPRODUCT($BD$7:$BM$7,BD75:BM75)</f>
        <v>#REF!</v>
      </c>
      <c r="BC75" s="990"/>
      <c r="BD75" s="991" t="e">
        <f>BR75*#REF!</f>
        <v>#REF!</v>
      </c>
      <c r="BE75" s="991" t="e">
        <f>BS75*#REF!</f>
        <v>#REF!</v>
      </c>
      <c r="BF75" s="991" t="e">
        <f>BT75*#REF!</f>
        <v>#REF!</v>
      </c>
      <c r="BG75" s="991" t="e">
        <f>BU75*#REF!</f>
        <v>#REF!</v>
      </c>
      <c r="BH75" s="1026" t="e">
        <f>BV75*#REF!</f>
        <v>#REF!</v>
      </c>
      <c r="BI75" s="991" t="e">
        <f>BW75*#REF!</f>
        <v>#REF!</v>
      </c>
      <c r="BJ75" s="991" t="e">
        <f>BX75*#REF!</f>
        <v>#REF!</v>
      </c>
      <c r="BK75" s="991" t="e">
        <f>BY75*#REF!</f>
        <v>#REF!</v>
      </c>
      <c r="BL75" s="991" t="e">
        <f>BZ75*#REF!</f>
        <v>#REF!</v>
      </c>
      <c r="BM75" s="991" t="e">
        <f>CA75*#REF!</f>
        <v>#REF!</v>
      </c>
      <c r="BN75" s="91"/>
      <c r="BO75" s="992" t="str">
        <f t="shared" si="123"/>
        <v>1.3.1</v>
      </c>
      <c r="BP75" s="992" t="str">
        <f t="shared" si="124"/>
        <v xml:space="preserve"> Q2 1.3</v>
      </c>
      <c r="BQ75" s="981" t="str">
        <f t="shared" si="125"/>
        <v>維持管理に配慮した設計</v>
      </c>
      <c r="BR75" s="993">
        <f t="shared" si="126"/>
        <v>0.5</v>
      </c>
      <c r="BS75" s="993">
        <f t="shared" si="127"/>
        <v>0.5</v>
      </c>
      <c r="BT75" s="993">
        <f t="shared" si="128"/>
        <v>0.5</v>
      </c>
      <c r="BU75" s="993">
        <f t="shared" si="129"/>
        <v>0.5</v>
      </c>
      <c r="BV75" s="1027">
        <f t="shared" si="130"/>
        <v>0.5</v>
      </c>
      <c r="BW75" s="993">
        <f t="shared" si="131"/>
        <v>0.5</v>
      </c>
      <c r="BX75" s="993">
        <f t="shared" si="132"/>
        <v>0.5</v>
      </c>
      <c r="BY75" s="993">
        <f t="shared" si="133"/>
        <v>0.5</v>
      </c>
      <c r="BZ75" s="993">
        <f t="shared" si="134"/>
        <v>0.5</v>
      </c>
      <c r="CA75" s="993">
        <f t="shared" si="135"/>
        <v>0.5</v>
      </c>
      <c r="CB75" s="994">
        <f t="shared" si="136"/>
        <v>0</v>
      </c>
      <c r="CC75" s="994">
        <f t="shared" si="137"/>
        <v>0</v>
      </c>
      <c r="CD75" s="994">
        <f t="shared" si="138"/>
        <v>0</v>
      </c>
      <c r="CF75" s="551" t="s">
        <v>740</v>
      </c>
      <c r="CG75" s="555" t="s">
        <v>558</v>
      </c>
      <c r="CH75" s="497" t="s">
        <v>559</v>
      </c>
      <c r="CI75" s="588">
        <v>0.5</v>
      </c>
      <c r="CJ75" s="588">
        <v>0.5</v>
      </c>
      <c r="CK75" s="588">
        <v>0.5</v>
      </c>
      <c r="CL75" s="564">
        <v>0.5</v>
      </c>
      <c r="CM75" s="588">
        <v>0.5</v>
      </c>
      <c r="CN75" s="564">
        <v>0.5</v>
      </c>
      <c r="CO75" s="558">
        <v>0.5</v>
      </c>
      <c r="CP75" s="564">
        <v>0.5</v>
      </c>
      <c r="CQ75" s="588">
        <v>0.5</v>
      </c>
      <c r="CR75" s="564">
        <v>0.5</v>
      </c>
      <c r="CS75" s="559">
        <v>0</v>
      </c>
      <c r="CT75" s="559">
        <v>0</v>
      </c>
      <c r="CU75" s="559">
        <v>0</v>
      </c>
      <c r="CW75" s="551" t="s">
        <v>740</v>
      </c>
      <c r="CX75" s="555" t="s">
        <v>558</v>
      </c>
      <c r="CY75" s="556" t="s">
        <v>560</v>
      </c>
      <c r="CZ75" s="558">
        <v>0.5</v>
      </c>
      <c r="DA75" s="558">
        <v>0.5</v>
      </c>
      <c r="DB75" s="558">
        <v>0.5</v>
      </c>
      <c r="DC75" s="558">
        <v>0.5</v>
      </c>
      <c r="DD75" s="565">
        <v>0.5</v>
      </c>
      <c r="DE75" s="558">
        <v>0.5</v>
      </c>
      <c r="DF75" s="558">
        <v>0.5</v>
      </c>
      <c r="DG75" s="558">
        <v>0.5</v>
      </c>
      <c r="DH75" s="558">
        <v>0.5</v>
      </c>
      <c r="DI75" s="558">
        <v>0.5</v>
      </c>
      <c r="DJ75" s="559"/>
      <c r="DK75" s="559"/>
      <c r="DL75" s="559"/>
      <c r="DN75" s="551" t="s">
        <v>740</v>
      </c>
      <c r="DO75" s="555" t="s">
        <v>558</v>
      </c>
      <c r="DP75" s="556" t="s">
        <v>560</v>
      </c>
      <c r="DQ75" s="558">
        <v>0.5</v>
      </c>
      <c r="DR75" s="558">
        <v>0.5</v>
      </c>
      <c r="DS75" s="558">
        <v>0.5</v>
      </c>
      <c r="DT75" s="558">
        <v>0.5</v>
      </c>
      <c r="DU75" s="565">
        <v>0.5</v>
      </c>
      <c r="DV75" s="558">
        <v>0.5</v>
      </c>
      <c r="DW75" s="558">
        <v>0.5</v>
      </c>
      <c r="DX75" s="558">
        <v>0.5</v>
      </c>
      <c r="DY75" s="558">
        <v>0.5</v>
      </c>
      <c r="DZ75" s="558">
        <v>0.5</v>
      </c>
      <c r="EA75" s="559"/>
      <c r="EB75" s="559"/>
      <c r="EC75" s="559"/>
      <c r="ED75" s="651"/>
      <c r="EF75" s="551" t="s">
        <v>740</v>
      </c>
      <c r="EG75" s="555" t="s">
        <v>558</v>
      </c>
      <c r="EH75" s="556" t="s">
        <v>560</v>
      </c>
      <c r="EI75" s="691">
        <f t="shared" si="33"/>
        <v>0.5</v>
      </c>
      <c r="EJ75" s="691">
        <f t="shared" si="34"/>
        <v>0.5</v>
      </c>
      <c r="EK75" s="691">
        <f t="shared" si="35"/>
        <v>0.5</v>
      </c>
      <c r="EL75" s="691">
        <f t="shared" si="36"/>
        <v>0.5</v>
      </c>
      <c r="EM75" s="703">
        <f t="shared" si="139"/>
        <v>0.5</v>
      </c>
      <c r="EN75" s="691">
        <f t="shared" si="139"/>
        <v>0.5</v>
      </c>
      <c r="EO75" s="691">
        <f t="shared" si="139"/>
        <v>0.5</v>
      </c>
      <c r="EP75" s="691">
        <f t="shared" si="37"/>
        <v>0.5</v>
      </c>
      <c r="EQ75" s="691">
        <f t="shared" si="38"/>
        <v>0.5</v>
      </c>
      <c r="ER75" s="691">
        <f t="shared" si="140"/>
        <v>0.5</v>
      </c>
      <c r="ES75" s="693">
        <f t="shared" si="140"/>
        <v>0</v>
      </c>
      <c r="ET75" s="693">
        <f t="shared" si="140"/>
        <v>0</v>
      </c>
      <c r="EU75" s="693">
        <f t="shared" si="140"/>
        <v>0</v>
      </c>
      <c r="EW75" s="551" t="s">
        <v>740</v>
      </c>
      <c r="EX75" s="555" t="s">
        <v>558</v>
      </c>
      <c r="EY75" s="556" t="s">
        <v>560</v>
      </c>
      <c r="EZ75" s="771">
        <v>1</v>
      </c>
      <c r="FA75" s="680"/>
      <c r="FB75" s="680"/>
      <c r="FC75" s="680"/>
      <c r="FD75" s="728"/>
      <c r="FE75" s="680"/>
      <c r="FF75" s="680"/>
      <c r="FG75" s="680"/>
      <c r="FH75" s="680"/>
      <c r="FI75" s="680"/>
      <c r="FJ75" s="752"/>
      <c r="FK75" s="752"/>
      <c r="FL75" s="752"/>
    </row>
    <row r="76" spans="1:168" ht="14.25" thickBot="1">
      <c r="A76" s="91"/>
      <c r="B76" s="951" t="str">
        <f t="shared" si="96"/>
        <v>1.3.2</v>
      </c>
      <c r="C76" s="981" t="str">
        <f t="shared" si="121"/>
        <v>維持管理用機能の確保</v>
      </c>
      <c r="D76" s="984" t="e">
        <f t="shared" si="141"/>
        <v>#REF!</v>
      </c>
      <c r="E76" s="984" t="e">
        <f t="shared" si="141"/>
        <v>#REF!</v>
      </c>
      <c r="F76" s="91"/>
      <c r="G76" s="983" t="e">
        <f t="shared" ref="G76:G107" si="156">K76*M76</f>
        <v>#REF!</v>
      </c>
      <c r="H76" s="983" t="e">
        <f t="shared" ref="H76:H107" si="157">L76*N76</f>
        <v>#REF!</v>
      </c>
      <c r="I76" s="983"/>
      <c r="J76" s="983"/>
      <c r="K76" s="983" t="e">
        <f>IF(#REF!=0,0,1)</f>
        <v>#REF!</v>
      </c>
      <c r="L76" s="983" t="e">
        <f>IF(#REF!=0,0,1)</f>
        <v>#REF!</v>
      </c>
      <c r="M76" s="983">
        <f t="shared" si="122"/>
        <v>0.5</v>
      </c>
      <c r="N76" s="983">
        <f t="shared" ref="N76:N98" si="158">(CB$7*CB76)+(CC$7*CC76)+(CD$7*CD76)</f>
        <v>0</v>
      </c>
      <c r="O76" s="91"/>
      <c r="P76" s="1047"/>
      <c r="Q76" s="1013"/>
      <c r="R76" s="1008">
        <v>2</v>
      </c>
      <c r="S76" s="988" t="s">
        <v>3</v>
      </c>
      <c r="T76" s="1029"/>
      <c r="U76" s="892"/>
      <c r="V76" s="804">
        <f t="shared" si="56"/>
        <v>0</v>
      </c>
      <c r="W76" s="805">
        <f t="shared" si="52"/>
        <v>0</v>
      </c>
      <c r="X76" s="91"/>
      <c r="Y76" s="929">
        <f t="shared" si="142"/>
        <v>0</v>
      </c>
      <c r="Z76" s="929">
        <f t="shared" si="143"/>
        <v>0</v>
      </c>
      <c r="AA76" s="929">
        <f t="shared" si="144"/>
        <v>0</v>
      </c>
      <c r="AB76" s="929">
        <f t="shared" si="145"/>
        <v>0</v>
      </c>
      <c r="AC76" s="929">
        <f t="shared" si="146"/>
        <v>0</v>
      </c>
      <c r="AD76" s="929">
        <f t="shared" si="147"/>
        <v>0</v>
      </c>
      <c r="AE76" s="929">
        <f t="shared" si="148"/>
        <v>0</v>
      </c>
      <c r="AF76" s="929">
        <f t="shared" si="149"/>
        <v>0</v>
      </c>
      <c r="AG76" s="929">
        <f t="shared" si="150"/>
        <v>0</v>
      </c>
      <c r="AH76" s="929">
        <f t="shared" si="151"/>
        <v>0</v>
      </c>
      <c r="AI76" s="929">
        <f t="shared" si="152"/>
        <v>0</v>
      </c>
      <c r="AJ76" s="929">
        <f t="shared" si="153"/>
        <v>0</v>
      </c>
      <c r="AK76" s="929">
        <f t="shared" si="154"/>
        <v>0</v>
      </c>
      <c r="AL76" s="91"/>
      <c r="AM76" s="785"/>
      <c r="AN76" s="785"/>
      <c r="AO76" s="785"/>
      <c r="AP76" s="785"/>
      <c r="AQ76" s="785"/>
      <c r="AR76" s="785"/>
      <c r="AS76" s="785"/>
      <c r="AT76" s="785"/>
      <c r="AU76" s="785"/>
      <c r="AV76" s="785"/>
      <c r="AW76" s="785"/>
      <c r="AX76" s="785"/>
      <c r="AY76" s="785"/>
      <c r="AZ76" s="91"/>
      <c r="BA76" s="990"/>
      <c r="BB76" s="990" t="e">
        <f t="shared" si="155"/>
        <v>#REF!</v>
      </c>
      <c r="BC76" s="990"/>
      <c r="BD76" s="991" t="e">
        <f>BR76*#REF!</f>
        <v>#REF!</v>
      </c>
      <c r="BE76" s="991" t="e">
        <f>BS76*#REF!</f>
        <v>#REF!</v>
      </c>
      <c r="BF76" s="991" t="e">
        <f>BT76*#REF!</f>
        <v>#REF!</v>
      </c>
      <c r="BG76" s="991" t="e">
        <f>BU76*#REF!</f>
        <v>#REF!</v>
      </c>
      <c r="BH76" s="1026" t="e">
        <f>BV76*#REF!</f>
        <v>#REF!</v>
      </c>
      <c r="BI76" s="991" t="e">
        <f>BW76*#REF!</f>
        <v>#REF!</v>
      </c>
      <c r="BJ76" s="991" t="e">
        <f>BX76*#REF!</f>
        <v>#REF!</v>
      </c>
      <c r="BK76" s="991" t="e">
        <f>BY76*#REF!</f>
        <v>#REF!</v>
      </c>
      <c r="BL76" s="991" t="e">
        <f>BZ76*#REF!</f>
        <v>#REF!</v>
      </c>
      <c r="BM76" s="991" t="e">
        <f>CA76*#REF!</f>
        <v>#REF!</v>
      </c>
      <c r="BN76" s="91"/>
      <c r="BO76" s="992" t="str">
        <f t="shared" si="123"/>
        <v>1.3.2</v>
      </c>
      <c r="BP76" s="992" t="str">
        <f t="shared" si="124"/>
        <v xml:space="preserve"> Q2 1.3</v>
      </c>
      <c r="BQ76" s="981" t="str">
        <f t="shared" si="125"/>
        <v>維持管理用機能の確保</v>
      </c>
      <c r="BR76" s="993">
        <f t="shared" si="126"/>
        <v>0.5</v>
      </c>
      <c r="BS76" s="993">
        <f t="shared" si="127"/>
        <v>0.5</v>
      </c>
      <c r="BT76" s="993">
        <f t="shared" si="128"/>
        <v>0.5</v>
      </c>
      <c r="BU76" s="993">
        <f t="shared" si="129"/>
        <v>0.5</v>
      </c>
      <c r="BV76" s="1027">
        <f t="shared" si="130"/>
        <v>0.5</v>
      </c>
      <c r="BW76" s="993">
        <f t="shared" si="131"/>
        <v>0.5</v>
      </c>
      <c r="BX76" s="993">
        <f t="shared" si="132"/>
        <v>0.5</v>
      </c>
      <c r="BY76" s="993">
        <f t="shared" si="133"/>
        <v>0.5</v>
      </c>
      <c r="BZ76" s="993">
        <f t="shared" si="134"/>
        <v>0.5</v>
      </c>
      <c r="CA76" s="993">
        <f t="shared" si="135"/>
        <v>0.5</v>
      </c>
      <c r="CB76" s="994">
        <f t="shared" si="136"/>
        <v>0</v>
      </c>
      <c r="CC76" s="994">
        <f t="shared" si="137"/>
        <v>0</v>
      </c>
      <c r="CD76" s="994">
        <f t="shared" si="138"/>
        <v>0</v>
      </c>
      <c r="CF76" s="551" t="s">
        <v>561</v>
      </c>
      <c r="CG76" s="555" t="s">
        <v>558</v>
      </c>
      <c r="CH76" s="497" t="s">
        <v>562</v>
      </c>
      <c r="CI76" s="588">
        <v>0.3</v>
      </c>
      <c r="CJ76" s="588">
        <v>0.3</v>
      </c>
      <c r="CK76" s="588">
        <v>0.3</v>
      </c>
      <c r="CL76" s="564">
        <v>0.3</v>
      </c>
      <c r="CM76" s="588">
        <v>0.3</v>
      </c>
      <c r="CN76" s="564">
        <v>0.3</v>
      </c>
      <c r="CO76" s="558">
        <v>0.3</v>
      </c>
      <c r="CP76" s="564">
        <v>0.3</v>
      </c>
      <c r="CQ76" s="588">
        <v>0.3</v>
      </c>
      <c r="CR76" s="564">
        <v>0.3</v>
      </c>
      <c r="CS76" s="559">
        <v>0</v>
      </c>
      <c r="CT76" s="559">
        <v>0</v>
      </c>
      <c r="CU76" s="559">
        <v>0</v>
      </c>
      <c r="CW76" s="551" t="s">
        <v>561</v>
      </c>
      <c r="CX76" s="555" t="s">
        <v>558</v>
      </c>
      <c r="CY76" s="556" t="s">
        <v>563</v>
      </c>
      <c r="CZ76" s="558">
        <v>0.5</v>
      </c>
      <c r="DA76" s="558">
        <v>0.5</v>
      </c>
      <c r="DB76" s="558">
        <v>0.5</v>
      </c>
      <c r="DC76" s="558">
        <v>0.5</v>
      </c>
      <c r="DD76" s="565">
        <v>0.5</v>
      </c>
      <c r="DE76" s="558">
        <v>0.5</v>
      </c>
      <c r="DF76" s="558">
        <v>0.5</v>
      </c>
      <c r="DG76" s="558">
        <v>0.5</v>
      </c>
      <c r="DH76" s="558">
        <v>0.5</v>
      </c>
      <c r="DI76" s="558">
        <v>0.5</v>
      </c>
      <c r="DJ76" s="559"/>
      <c r="DK76" s="559"/>
      <c r="DL76" s="559"/>
      <c r="DN76" s="551" t="s">
        <v>561</v>
      </c>
      <c r="DO76" s="555" t="s">
        <v>558</v>
      </c>
      <c r="DP76" s="556" t="s">
        <v>563</v>
      </c>
      <c r="DQ76" s="558">
        <v>0.5</v>
      </c>
      <c r="DR76" s="558">
        <v>0.5</v>
      </c>
      <c r="DS76" s="558">
        <v>0.5</v>
      </c>
      <c r="DT76" s="558">
        <v>0.5</v>
      </c>
      <c r="DU76" s="565">
        <v>0.5</v>
      </c>
      <c r="DV76" s="558">
        <v>0.5</v>
      </c>
      <c r="DW76" s="558">
        <v>0.5</v>
      </c>
      <c r="DX76" s="558">
        <v>0.5</v>
      </c>
      <c r="DY76" s="558">
        <v>0.5</v>
      </c>
      <c r="DZ76" s="558">
        <v>0.5</v>
      </c>
      <c r="EA76" s="559"/>
      <c r="EB76" s="559"/>
      <c r="EC76" s="559"/>
      <c r="ED76" s="651"/>
      <c r="EF76" s="551" t="s">
        <v>561</v>
      </c>
      <c r="EG76" s="555" t="s">
        <v>558</v>
      </c>
      <c r="EH76" s="556" t="s">
        <v>563</v>
      </c>
      <c r="EI76" s="691">
        <f t="shared" si="33"/>
        <v>0.5</v>
      </c>
      <c r="EJ76" s="691">
        <f t="shared" ref="EJ76:EJ141" si="159">DR76</f>
        <v>0.5</v>
      </c>
      <c r="EK76" s="691">
        <f t="shared" ref="EK76:EK141" si="160">DS76</f>
        <v>0.5</v>
      </c>
      <c r="EL76" s="691">
        <f t="shared" ref="EL76:EL141" si="161">DT76</f>
        <v>0.5</v>
      </c>
      <c r="EM76" s="703">
        <f t="shared" si="139"/>
        <v>0.5</v>
      </c>
      <c r="EN76" s="691">
        <f t="shared" si="139"/>
        <v>0.5</v>
      </c>
      <c r="EO76" s="691">
        <f t="shared" si="139"/>
        <v>0.5</v>
      </c>
      <c r="EP76" s="691">
        <f t="shared" ref="EP76:EP141" si="162">DX76</f>
        <v>0.5</v>
      </c>
      <c r="EQ76" s="691">
        <f t="shared" ref="EQ76:EQ141" si="163">DY76</f>
        <v>0.5</v>
      </c>
      <c r="ER76" s="691">
        <f t="shared" ref="ER76:ER141" si="164">DZ76</f>
        <v>0.5</v>
      </c>
      <c r="ES76" s="693">
        <f t="shared" ref="ES76:EU82" si="165">EA76</f>
        <v>0</v>
      </c>
      <c r="ET76" s="693">
        <f t="shared" si="165"/>
        <v>0</v>
      </c>
      <c r="EU76" s="693">
        <f t="shared" si="165"/>
        <v>0</v>
      </c>
      <c r="EW76" s="551" t="s">
        <v>561</v>
      </c>
      <c r="EX76" s="555" t="s">
        <v>558</v>
      </c>
      <c r="EY76" s="556" t="s">
        <v>563</v>
      </c>
      <c r="EZ76" s="771">
        <v>0</v>
      </c>
      <c r="FA76" s="680"/>
      <c r="FB76" s="680"/>
      <c r="FC76" s="680"/>
      <c r="FD76" s="728"/>
      <c r="FE76" s="680"/>
      <c r="FF76" s="680"/>
      <c r="FG76" s="680"/>
      <c r="FH76" s="680"/>
      <c r="FI76" s="680"/>
      <c r="FJ76" s="752"/>
      <c r="FK76" s="752"/>
      <c r="FL76" s="752"/>
    </row>
    <row r="77" spans="1:168" ht="14.25" hidden="1" thickBot="1">
      <c r="A77" s="91"/>
      <c r="B77" s="951">
        <f t="shared" si="96"/>
        <v>0</v>
      </c>
      <c r="C77" s="981">
        <f t="shared" si="121"/>
        <v>0</v>
      </c>
      <c r="D77" s="984" t="e">
        <f t="shared" si="141"/>
        <v>#REF!</v>
      </c>
      <c r="E77" s="984" t="e">
        <f t="shared" si="141"/>
        <v>#REF!</v>
      </c>
      <c r="F77" s="91"/>
      <c r="G77" s="983" t="e">
        <f t="shared" si="156"/>
        <v>#REF!</v>
      </c>
      <c r="H77" s="983" t="e">
        <f t="shared" si="157"/>
        <v>#REF!</v>
      </c>
      <c r="I77" s="983"/>
      <c r="J77" s="983"/>
      <c r="K77" s="983" t="e">
        <f>IF(#REF!=0,0,1)</f>
        <v>#REF!</v>
      </c>
      <c r="L77" s="983" t="e">
        <f>IF(#REF!=0,0,1)</f>
        <v>#REF!</v>
      </c>
      <c r="M77" s="983">
        <f t="shared" si="122"/>
        <v>0</v>
      </c>
      <c r="N77" s="983">
        <f t="shared" si="158"/>
        <v>0</v>
      </c>
      <c r="O77" s="91"/>
      <c r="P77" s="1047"/>
      <c r="Q77" s="1015"/>
      <c r="R77" s="1039">
        <v>3</v>
      </c>
      <c r="S77" s="1035" t="s">
        <v>4</v>
      </c>
      <c r="T77" s="1040"/>
      <c r="U77" s="892"/>
      <c r="V77" s="815">
        <f t="shared" si="56"/>
        <v>0</v>
      </c>
      <c r="W77" s="837">
        <f t="shared" si="52"/>
        <v>0</v>
      </c>
      <c r="X77" s="91"/>
      <c r="Y77" s="929">
        <f t="shared" si="142"/>
        <v>0</v>
      </c>
      <c r="Z77" s="929">
        <f t="shared" si="143"/>
        <v>0</v>
      </c>
      <c r="AA77" s="929">
        <f t="shared" si="144"/>
        <v>0</v>
      </c>
      <c r="AB77" s="929">
        <f t="shared" si="145"/>
        <v>0</v>
      </c>
      <c r="AC77" s="929">
        <f t="shared" si="146"/>
        <v>0</v>
      </c>
      <c r="AD77" s="929">
        <f t="shared" si="147"/>
        <v>0</v>
      </c>
      <c r="AE77" s="929">
        <f t="shared" si="148"/>
        <v>0</v>
      </c>
      <c r="AF77" s="929">
        <f t="shared" si="149"/>
        <v>0</v>
      </c>
      <c r="AG77" s="929">
        <f t="shared" si="150"/>
        <v>0</v>
      </c>
      <c r="AH77" s="929">
        <f t="shared" si="151"/>
        <v>0</v>
      </c>
      <c r="AI77" s="929">
        <f t="shared" si="152"/>
        <v>0</v>
      </c>
      <c r="AJ77" s="929">
        <f t="shared" si="153"/>
        <v>0</v>
      </c>
      <c r="AK77" s="929">
        <f t="shared" si="154"/>
        <v>0</v>
      </c>
      <c r="AL77" s="91"/>
      <c r="AM77" s="1005" t="s">
        <v>126</v>
      </c>
      <c r="AN77" s="1005" t="s">
        <v>126</v>
      </c>
      <c r="AO77" s="1005" t="s">
        <v>126</v>
      </c>
      <c r="AP77" s="1005" t="s">
        <v>126</v>
      </c>
      <c r="AQ77" s="1005" t="s">
        <v>126</v>
      </c>
      <c r="AR77" s="1005" t="s">
        <v>126</v>
      </c>
      <c r="AS77" s="1005" t="s">
        <v>126</v>
      </c>
      <c r="AT77" s="1005" t="s">
        <v>126</v>
      </c>
      <c r="AU77" s="1005" t="s">
        <v>126</v>
      </c>
      <c r="AV77" s="1005" t="s">
        <v>126</v>
      </c>
      <c r="AW77" s="1005" t="s">
        <v>126</v>
      </c>
      <c r="AX77" s="1005" t="s">
        <v>126</v>
      </c>
      <c r="AY77" s="1005" t="s">
        <v>126</v>
      </c>
      <c r="AZ77" s="91"/>
      <c r="BA77" s="990"/>
      <c r="BB77" s="990" t="e">
        <f t="shared" si="155"/>
        <v>#REF!</v>
      </c>
      <c r="BC77" s="990"/>
      <c r="BD77" s="991" t="e">
        <f>BR77*#REF!</f>
        <v>#REF!</v>
      </c>
      <c r="BE77" s="991" t="e">
        <f>BS77*#REF!</f>
        <v>#REF!</v>
      </c>
      <c r="BF77" s="991" t="e">
        <f>BT77*#REF!</f>
        <v>#REF!</v>
      </c>
      <c r="BG77" s="991" t="e">
        <f>BU77*#REF!</f>
        <v>#REF!</v>
      </c>
      <c r="BH77" s="1026" t="e">
        <f>BV77*#REF!</f>
        <v>#REF!</v>
      </c>
      <c r="BI77" s="991" t="e">
        <f>BW77*#REF!</f>
        <v>#REF!</v>
      </c>
      <c r="BJ77" s="991" t="e">
        <f>BX77*#REF!</f>
        <v>#REF!</v>
      </c>
      <c r="BK77" s="991" t="e">
        <f>BY77*#REF!</f>
        <v>#REF!</v>
      </c>
      <c r="BL77" s="991" t="e">
        <f>BZ77*#REF!</f>
        <v>#REF!</v>
      </c>
      <c r="BM77" s="991" t="e">
        <f>CA77*#REF!</f>
        <v>#REF!</v>
      </c>
      <c r="BN77" s="91"/>
      <c r="BO77" s="992">
        <f t="shared" si="123"/>
        <v>0</v>
      </c>
      <c r="BP77" s="992" t="str">
        <f t="shared" si="124"/>
        <v>0</v>
      </c>
      <c r="BQ77" s="981">
        <f t="shared" si="125"/>
        <v>0</v>
      </c>
      <c r="BR77" s="993">
        <f t="shared" si="126"/>
        <v>0</v>
      </c>
      <c r="BS77" s="993">
        <f t="shared" si="127"/>
        <v>0</v>
      </c>
      <c r="BT77" s="993">
        <f t="shared" si="128"/>
        <v>0</v>
      </c>
      <c r="BU77" s="993">
        <f t="shared" si="129"/>
        <v>0</v>
      </c>
      <c r="BV77" s="1027">
        <f t="shared" si="130"/>
        <v>0</v>
      </c>
      <c r="BW77" s="993">
        <f t="shared" si="131"/>
        <v>0</v>
      </c>
      <c r="BX77" s="993">
        <f t="shared" si="132"/>
        <v>0</v>
      </c>
      <c r="BY77" s="993">
        <f t="shared" si="133"/>
        <v>0</v>
      </c>
      <c r="BZ77" s="993">
        <f t="shared" si="134"/>
        <v>0</v>
      </c>
      <c r="CA77" s="993">
        <f t="shared" si="135"/>
        <v>0</v>
      </c>
      <c r="CB77" s="994">
        <f t="shared" si="136"/>
        <v>0</v>
      </c>
      <c r="CC77" s="994">
        <f t="shared" si="137"/>
        <v>0</v>
      </c>
      <c r="CD77" s="994">
        <f t="shared" si="138"/>
        <v>0</v>
      </c>
      <c r="CF77" s="551" t="s">
        <v>564</v>
      </c>
      <c r="CG77" s="555" t="s">
        <v>786</v>
      </c>
      <c r="CH77" s="497" t="s">
        <v>4</v>
      </c>
      <c r="CI77" s="588">
        <v>0.2</v>
      </c>
      <c r="CJ77" s="588">
        <v>0.2</v>
      </c>
      <c r="CK77" s="588">
        <v>0.2</v>
      </c>
      <c r="CL77" s="564">
        <v>0.2</v>
      </c>
      <c r="CM77" s="588">
        <v>0.2</v>
      </c>
      <c r="CN77" s="564">
        <v>0.2</v>
      </c>
      <c r="CO77" s="558">
        <v>0.2</v>
      </c>
      <c r="CP77" s="564">
        <v>0.2</v>
      </c>
      <c r="CQ77" s="588">
        <v>0.2</v>
      </c>
      <c r="CR77" s="564">
        <v>0.2</v>
      </c>
      <c r="CS77" s="559">
        <v>0</v>
      </c>
      <c r="CT77" s="559">
        <v>0</v>
      </c>
      <c r="CU77" s="559">
        <v>0</v>
      </c>
      <c r="CW77" s="551">
        <v>0</v>
      </c>
      <c r="CX77" s="555" t="s">
        <v>787</v>
      </c>
      <c r="CY77" s="556"/>
      <c r="CZ77" s="558"/>
      <c r="DA77" s="558"/>
      <c r="DB77" s="558"/>
      <c r="DC77" s="558"/>
      <c r="DD77" s="594"/>
      <c r="DE77" s="558"/>
      <c r="DF77" s="558"/>
      <c r="DG77" s="558"/>
      <c r="DH77" s="558"/>
      <c r="DI77" s="558"/>
      <c r="DJ77" s="559"/>
      <c r="DK77" s="559"/>
      <c r="DL77" s="559"/>
      <c r="DN77" s="551">
        <v>0</v>
      </c>
      <c r="DO77" s="555" t="s">
        <v>787</v>
      </c>
      <c r="DP77" s="556"/>
      <c r="DQ77" s="558"/>
      <c r="DR77" s="558"/>
      <c r="DS77" s="558"/>
      <c r="DT77" s="558"/>
      <c r="DU77" s="594"/>
      <c r="DV77" s="558"/>
      <c r="DW77" s="558"/>
      <c r="DX77" s="558"/>
      <c r="DY77" s="558"/>
      <c r="DZ77" s="558"/>
      <c r="EA77" s="559"/>
      <c r="EB77" s="559"/>
      <c r="EC77" s="559"/>
      <c r="ED77" s="651"/>
      <c r="EF77" s="551">
        <v>0</v>
      </c>
      <c r="EG77" s="555" t="s">
        <v>787</v>
      </c>
      <c r="EH77" s="556"/>
      <c r="EI77" s="691">
        <f t="shared" ref="EI77:EI142" si="166">DQ77</f>
        <v>0</v>
      </c>
      <c r="EJ77" s="691">
        <f t="shared" si="159"/>
        <v>0</v>
      </c>
      <c r="EK77" s="691">
        <f t="shared" si="160"/>
        <v>0</v>
      </c>
      <c r="EL77" s="691">
        <f t="shared" si="161"/>
        <v>0</v>
      </c>
      <c r="EM77" s="704">
        <f t="shared" si="139"/>
        <v>0</v>
      </c>
      <c r="EN77" s="691">
        <f t="shared" si="139"/>
        <v>0</v>
      </c>
      <c r="EO77" s="691">
        <f t="shared" si="139"/>
        <v>0</v>
      </c>
      <c r="EP77" s="691">
        <f t="shared" si="162"/>
        <v>0</v>
      </c>
      <c r="EQ77" s="691">
        <f t="shared" si="163"/>
        <v>0</v>
      </c>
      <c r="ER77" s="691">
        <f t="shared" si="164"/>
        <v>0</v>
      </c>
      <c r="ES77" s="693">
        <f t="shared" si="165"/>
        <v>0</v>
      </c>
      <c r="ET77" s="693">
        <f t="shared" si="165"/>
        <v>0</v>
      </c>
      <c r="EU77" s="693">
        <f t="shared" si="165"/>
        <v>0</v>
      </c>
      <c r="EW77" s="551">
        <v>0</v>
      </c>
      <c r="EX77" s="555" t="s">
        <v>787</v>
      </c>
      <c r="EY77" s="556"/>
      <c r="EZ77" s="680">
        <f>DQ77</f>
        <v>0</v>
      </c>
      <c r="FA77" s="680"/>
      <c r="FB77" s="680"/>
      <c r="FC77" s="680"/>
      <c r="FD77" s="760"/>
      <c r="FE77" s="680"/>
      <c r="FF77" s="680"/>
      <c r="FG77" s="680"/>
      <c r="FH77" s="680"/>
      <c r="FI77" s="680"/>
      <c r="FJ77" s="752"/>
      <c r="FK77" s="752"/>
      <c r="FL77" s="752"/>
    </row>
    <row r="78" spans="1:168">
      <c r="A78" s="91"/>
      <c r="B78" s="951">
        <f t="shared" ref="B78:B109" si="167">BO78</f>
        <v>2</v>
      </c>
      <c r="C78" s="964" t="str">
        <f t="shared" si="121"/>
        <v>耐用性・信頼性</v>
      </c>
      <c r="D78" s="965" t="e">
        <f>IF(I$62=0,0,G78/I$62)</f>
        <v>#REF!</v>
      </c>
      <c r="E78" s="966" t="e">
        <f>IF(J$62=0,0,H78/J$62)</f>
        <v>#REF!</v>
      </c>
      <c r="F78" s="91"/>
      <c r="G78" s="966" t="e">
        <f t="shared" si="156"/>
        <v>#REF!</v>
      </c>
      <c r="H78" s="966" t="e">
        <f t="shared" si="157"/>
        <v>#REF!</v>
      </c>
      <c r="I78" s="966" t="e">
        <f>G79+G82++G89+G93</f>
        <v>#REF!</v>
      </c>
      <c r="J78" s="966" t="e">
        <f>H79+H82++H89+H93</f>
        <v>#REF!</v>
      </c>
      <c r="K78" s="966" t="e">
        <f>IF(#REF!=0,0,1)</f>
        <v>#REF!</v>
      </c>
      <c r="L78" s="966" t="e">
        <f>IF(#REF!=0,0,1)</f>
        <v>#REF!</v>
      </c>
      <c r="M78" s="966">
        <f t="shared" si="122"/>
        <v>0.3</v>
      </c>
      <c r="N78" s="966">
        <f t="shared" si="158"/>
        <v>0</v>
      </c>
      <c r="O78" s="91"/>
      <c r="P78" s="1019">
        <v>2</v>
      </c>
      <c r="Q78" s="1020" t="s">
        <v>5</v>
      </c>
      <c r="R78" s="1021"/>
      <c r="S78" s="1021"/>
      <c r="T78" s="1022"/>
      <c r="U78" s="892"/>
      <c r="V78" s="832">
        <f t="shared" si="56"/>
        <v>0</v>
      </c>
      <c r="W78" s="809">
        <f t="shared" ref="W78:W141" si="168">IF(SUMPRODUCT($AW$7:$AY$7,AI78:AK78)=0,0,SUMPRODUCT($AW$7:$AY$7,AW78:AY78)/SUMPRODUCT($AW$7:$AY$7,AI78:AK78))</f>
        <v>0</v>
      </c>
      <c r="X78" s="91"/>
      <c r="Y78" s="929">
        <f t="shared" si="142"/>
        <v>0</v>
      </c>
      <c r="Z78" s="929">
        <f t="shared" si="143"/>
        <v>0</v>
      </c>
      <c r="AA78" s="929">
        <f t="shared" si="144"/>
        <v>0</v>
      </c>
      <c r="AB78" s="929">
        <f t="shared" si="145"/>
        <v>0</v>
      </c>
      <c r="AC78" s="929">
        <f t="shared" si="146"/>
        <v>0</v>
      </c>
      <c r="AD78" s="929">
        <f t="shared" si="147"/>
        <v>0</v>
      </c>
      <c r="AE78" s="929">
        <f t="shared" si="148"/>
        <v>0</v>
      </c>
      <c r="AF78" s="929">
        <f t="shared" si="149"/>
        <v>0</v>
      </c>
      <c r="AG78" s="929">
        <f t="shared" si="150"/>
        <v>0</v>
      </c>
      <c r="AH78" s="929">
        <f t="shared" si="151"/>
        <v>0</v>
      </c>
      <c r="AI78" s="929">
        <f t="shared" si="152"/>
        <v>0</v>
      </c>
      <c r="AJ78" s="929">
        <f t="shared" si="153"/>
        <v>0</v>
      </c>
      <c r="AK78" s="929">
        <f t="shared" si="154"/>
        <v>0</v>
      </c>
      <c r="AL78" s="91"/>
      <c r="AM78" s="1085" t="s">
        <v>126</v>
      </c>
      <c r="AN78" s="1085" t="s">
        <v>126</v>
      </c>
      <c r="AO78" s="1085" t="s">
        <v>126</v>
      </c>
      <c r="AP78" s="1085" t="s">
        <v>126</v>
      </c>
      <c r="AQ78" s="1085" t="s">
        <v>126</v>
      </c>
      <c r="AR78" s="1085" t="s">
        <v>126</v>
      </c>
      <c r="AS78" s="1085" t="s">
        <v>126</v>
      </c>
      <c r="AT78" s="1085" t="s">
        <v>126</v>
      </c>
      <c r="AU78" s="1085" t="s">
        <v>126</v>
      </c>
      <c r="AV78" s="1085" t="s">
        <v>126</v>
      </c>
      <c r="AW78" s="1085" t="s">
        <v>126</v>
      </c>
      <c r="AX78" s="1085" t="s">
        <v>126</v>
      </c>
      <c r="AY78" s="1085" t="s">
        <v>126</v>
      </c>
      <c r="AZ78" s="91"/>
      <c r="BA78" s="974" t="e">
        <f>BB78/$BC$62</f>
        <v>#REF!</v>
      </c>
      <c r="BB78" s="974" t="e">
        <f t="shared" si="155"/>
        <v>#REF!</v>
      </c>
      <c r="BC78" s="974"/>
      <c r="BD78" s="975" t="e">
        <f>BR78*#REF!</f>
        <v>#REF!</v>
      </c>
      <c r="BE78" s="975" t="e">
        <f>BS78*#REF!</f>
        <v>#REF!</v>
      </c>
      <c r="BF78" s="975" t="e">
        <f>BT78*#REF!</f>
        <v>#REF!</v>
      </c>
      <c r="BG78" s="975" t="e">
        <f>BU78*#REF!</f>
        <v>#REF!</v>
      </c>
      <c r="BH78" s="1086" t="e">
        <f>BV78*#REF!</f>
        <v>#REF!</v>
      </c>
      <c r="BI78" s="975" t="e">
        <f>BW78*#REF!</f>
        <v>#REF!</v>
      </c>
      <c r="BJ78" s="975" t="e">
        <f>BX78*#REF!</f>
        <v>#REF!</v>
      </c>
      <c r="BK78" s="975" t="e">
        <f>BY78*#REF!</f>
        <v>#REF!</v>
      </c>
      <c r="BL78" s="975" t="e">
        <f>BZ78*#REF!</f>
        <v>#REF!</v>
      </c>
      <c r="BM78" s="975" t="e">
        <f>CA78*#REF!</f>
        <v>#REF!</v>
      </c>
      <c r="BN78" s="91"/>
      <c r="BO78" s="977">
        <f t="shared" si="123"/>
        <v>2</v>
      </c>
      <c r="BP78" s="977" t="str">
        <f t="shared" si="124"/>
        <v xml:space="preserve"> Q2</v>
      </c>
      <c r="BQ78" s="964" t="str">
        <f t="shared" si="125"/>
        <v>耐用性・信頼性</v>
      </c>
      <c r="BR78" s="978">
        <f t="shared" si="126"/>
        <v>0.3</v>
      </c>
      <c r="BS78" s="978">
        <f t="shared" si="127"/>
        <v>0.3</v>
      </c>
      <c r="BT78" s="978">
        <f t="shared" si="128"/>
        <v>0.3</v>
      </c>
      <c r="BU78" s="978">
        <f t="shared" si="129"/>
        <v>0.3</v>
      </c>
      <c r="BV78" s="1087">
        <f t="shared" si="130"/>
        <v>0.3</v>
      </c>
      <c r="BW78" s="978">
        <f t="shared" si="131"/>
        <v>0.3</v>
      </c>
      <c r="BX78" s="978">
        <f t="shared" si="132"/>
        <v>0.3</v>
      </c>
      <c r="BY78" s="978">
        <f t="shared" si="133"/>
        <v>0.3</v>
      </c>
      <c r="BZ78" s="978">
        <f t="shared" si="134"/>
        <v>0.3</v>
      </c>
      <c r="CA78" s="978">
        <f t="shared" si="135"/>
        <v>0.3</v>
      </c>
      <c r="CB78" s="980">
        <f t="shared" si="136"/>
        <v>0</v>
      </c>
      <c r="CC78" s="978">
        <f t="shared" si="137"/>
        <v>0</v>
      </c>
      <c r="CD78" s="978">
        <f t="shared" si="138"/>
        <v>0</v>
      </c>
      <c r="CF78" s="543">
        <v>2</v>
      </c>
      <c r="CG78" s="547" t="s">
        <v>729</v>
      </c>
      <c r="CH78" s="567" t="s">
        <v>565</v>
      </c>
      <c r="CI78" s="545">
        <v>0.3</v>
      </c>
      <c r="CJ78" s="545">
        <v>0.3</v>
      </c>
      <c r="CK78" s="545">
        <v>0.3</v>
      </c>
      <c r="CL78" s="545">
        <v>0.3</v>
      </c>
      <c r="CM78" s="595">
        <v>0.3</v>
      </c>
      <c r="CN78" s="545">
        <v>0.3</v>
      </c>
      <c r="CO78" s="548">
        <v>0.3</v>
      </c>
      <c r="CP78" s="545">
        <v>0.3</v>
      </c>
      <c r="CQ78" s="545">
        <v>0.3</v>
      </c>
      <c r="CR78" s="545">
        <v>0.3</v>
      </c>
      <c r="CS78" s="549">
        <v>0</v>
      </c>
      <c r="CT78" s="548">
        <v>0</v>
      </c>
      <c r="CU78" s="548">
        <v>0</v>
      </c>
      <c r="CW78" s="543">
        <v>2</v>
      </c>
      <c r="CX78" s="547" t="s">
        <v>729</v>
      </c>
      <c r="CY78" s="567" t="s">
        <v>544</v>
      </c>
      <c r="CZ78" s="548">
        <v>0.3</v>
      </c>
      <c r="DA78" s="548">
        <v>0.3</v>
      </c>
      <c r="DB78" s="548">
        <v>0.3</v>
      </c>
      <c r="DC78" s="548">
        <v>0.3</v>
      </c>
      <c r="DD78" s="596">
        <v>0.3</v>
      </c>
      <c r="DE78" s="548">
        <v>0.3</v>
      </c>
      <c r="DF78" s="548">
        <v>0.3</v>
      </c>
      <c r="DG78" s="548">
        <v>0.3</v>
      </c>
      <c r="DH78" s="548">
        <v>0.3</v>
      </c>
      <c r="DI78" s="548">
        <v>0.3</v>
      </c>
      <c r="DJ78" s="549"/>
      <c r="DK78" s="548"/>
      <c r="DL78" s="548"/>
      <c r="DN78" s="543">
        <v>2</v>
      </c>
      <c r="DO78" s="547" t="s">
        <v>729</v>
      </c>
      <c r="DP78" s="567" t="s">
        <v>565</v>
      </c>
      <c r="DQ78" s="548">
        <v>0.3</v>
      </c>
      <c r="DR78" s="548">
        <v>0.3</v>
      </c>
      <c r="DS78" s="548">
        <v>0.3</v>
      </c>
      <c r="DT78" s="548">
        <v>0.3</v>
      </c>
      <c r="DU78" s="548">
        <v>0.3</v>
      </c>
      <c r="DV78" s="548">
        <v>0.3</v>
      </c>
      <c r="DW78" s="548">
        <v>0.3</v>
      </c>
      <c r="DX78" s="548">
        <v>0.3</v>
      </c>
      <c r="DY78" s="548">
        <v>0.3</v>
      </c>
      <c r="DZ78" s="548">
        <v>0.3</v>
      </c>
      <c r="EA78" s="549"/>
      <c r="EB78" s="548"/>
      <c r="EC78" s="548"/>
      <c r="ED78" s="650"/>
      <c r="EF78" s="543">
        <v>2</v>
      </c>
      <c r="EG78" s="547" t="s">
        <v>729</v>
      </c>
      <c r="EH78" s="567" t="s">
        <v>565</v>
      </c>
      <c r="EI78" s="678">
        <v>0.25</v>
      </c>
      <c r="EJ78" s="678">
        <v>0.25</v>
      </c>
      <c r="EK78" s="678">
        <v>0.25</v>
      </c>
      <c r="EL78" s="678">
        <v>0.25</v>
      </c>
      <c r="EM78" s="678">
        <v>0.25</v>
      </c>
      <c r="EN78" s="678">
        <v>0.25</v>
      </c>
      <c r="EO78" s="678">
        <v>0.25</v>
      </c>
      <c r="EP78" s="678">
        <v>0.25</v>
      </c>
      <c r="EQ78" s="678">
        <v>0.25</v>
      </c>
      <c r="ER78" s="678">
        <v>0.25</v>
      </c>
      <c r="ES78" s="679">
        <f t="shared" si="165"/>
        <v>0</v>
      </c>
      <c r="ET78" s="678">
        <f t="shared" si="165"/>
        <v>0</v>
      </c>
      <c r="EU78" s="678">
        <f t="shared" si="165"/>
        <v>0</v>
      </c>
      <c r="EW78" s="543">
        <v>2</v>
      </c>
      <c r="EX78" s="547" t="s">
        <v>729</v>
      </c>
      <c r="EY78" s="567" t="s">
        <v>565</v>
      </c>
      <c r="EZ78" s="778">
        <v>0.2</v>
      </c>
      <c r="FA78" s="678"/>
      <c r="FB78" s="678"/>
      <c r="FC78" s="678"/>
      <c r="FD78" s="678"/>
      <c r="FE78" s="678"/>
      <c r="FF78" s="678"/>
      <c r="FG78" s="678"/>
      <c r="FH78" s="678"/>
      <c r="FI78" s="678"/>
      <c r="FJ78" s="679"/>
      <c r="FK78" s="678"/>
      <c r="FL78" s="678"/>
    </row>
    <row r="79" spans="1:168" ht="14.25" thickBot="1">
      <c r="A79" s="91"/>
      <c r="B79" s="951">
        <f t="shared" si="167"/>
        <v>2.1</v>
      </c>
      <c r="C79" s="981" t="str">
        <f t="shared" si="121"/>
        <v>耐震･免震・制震・制振</v>
      </c>
      <c r="D79" s="982" t="e">
        <f>IF(I$78=0,0,G79/I$78)</f>
        <v>#REF!</v>
      </c>
      <c r="E79" s="983" t="e">
        <f>IF(J$78=0,0,H79/J$78)</f>
        <v>#REF!</v>
      </c>
      <c r="F79" s="91"/>
      <c r="G79" s="983" t="e">
        <f t="shared" si="156"/>
        <v>#REF!</v>
      </c>
      <c r="H79" s="983" t="e">
        <f t="shared" si="157"/>
        <v>#REF!</v>
      </c>
      <c r="I79" s="983" t="e">
        <f>SUM(G80:G81)</f>
        <v>#REF!</v>
      </c>
      <c r="J79" s="983" t="e">
        <f>SUM(H80:H81)</f>
        <v>#REF!</v>
      </c>
      <c r="K79" s="983" t="e">
        <f>IF(#REF!=0,0,1)</f>
        <v>#REF!</v>
      </c>
      <c r="L79" s="983" t="e">
        <f>IF(#REF!=0,0,1)</f>
        <v>#REF!</v>
      </c>
      <c r="M79" s="983">
        <f t="shared" si="122"/>
        <v>0.5</v>
      </c>
      <c r="N79" s="983">
        <f t="shared" si="158"/>
        <v>0</v>
      </c>
      <c r="O79" s="91"/>
      <c r="P79" s="1047"/>
      <c r="Q79" s="986">
        <v>2.1</v>
      </c>
      <c r="R79" s="1025" t="s">
        <v>868</v>
      </c>
      <c r="S79" s="1022"/>
      <c r="T79" s="1022"/>
      <c r="U79" s="892"/>
      <c r="V79" s="834">
        <f t="shared" ref="V79:V142" si="169">IF(SUMPRODUCT($AM$7:$AV$7,Y79:AH79)=0,0,SUMPRODUCT($AM$7:$AV$7,AM79:AV79)/SUMPRODUCT($AM$7:$AV$7,Y79:AH79))</f>
        <v>0</v>
      </c>
      <c r="W79" s="811">
        <f t="shared" si="168"/>
        <v>0</v>
      </c>
      <c r="X79" s="91"/>
      <c r="Y79" s="929">
        <f t="shared" si="142"/>
        <v>0</v>
      </c>
      <c r="Z79" s="929">
        <f t="shared" si="143"/>
        <v>0</v>
      </c>
      <c r="AA79" s="929">
        <f t="shared" si="144"/>
        <v>0</v>
      </c>
      <c r="AB79" s="929">
        <f t="shared" si="145"/>
        <v>0</v>
      </c>
      <c r="AC79" s="929">
        <f t="shared" si="146"/>
        <v>0</v>
      </c>
      <c r="AD79" s="929">
        <f t="shared" si="147"/>
        <v>0</v>
      </c>
      <c r="AE79" s="929">
        <f t="shared" si="148"/>
        <v>0</v>
      </c>
      <c r="AF79" s="929">
        <f t="shared" si="149"/>
        <v>0</v>
      </c>
      <c r="AG79" s="929">
        <f t="shared" si="150"/>
        <v>0</v>
      </c>
      <c r="AH79" s="929">
        <f t="shared" si="151"/>
        <v>0</v>
      </c>
      <c r="AI79" s="929">
        <f t="shared" si="152"/>
        <v>0</v>
      </c>
      <c r="AJ79" s="929">
        <f t="shared" si="153"/>
        <v>0</v>
      </c>
      <c r="AK79" s="929">
        <f t="shared" si="154"/>
        <v>0</v>
      </c>
      <c r="AL79" s="91"/>
      <c r="AM79" s="1088" t="s">
        <v>126</v>
      </c>
      <c r="AN79" s="1088" t="s">
        <v>126</v>
      </c>
      <c r="AO79" s="1088" t="s">
        <v>126</v>
      </c>
      <c r="AP79" s="1088" t="s">
        <v>126</v>
      </c>
      <c r="AQ79" s="1088" t="s">
        <v>126</v>
      </c>
      <c r="AR79" s="1088" t="s">
        <v>126</v>
      </c>
      <c r="AS79" s="1088" t="s">
        <v>126</v>
      </c>
      <c r="AT79" s="1088" t="s">
        <v>126</v>
      </c>
      <c r="AU79" s="1088" t="s">
        <v>126</v>
      </c>
      <c r="AV79" s="1088" t="s">
        <v>126</v>
      </c>
      <c r="AW79" s="1088" t="s">
        <v>126</v>
      </c>
      <c r="AX79" s="1088" t="s">
        <v>126</v>
      </c>
      <c r="AY79" s="1088" t="s">
        <v>126</v>
      </c>
      <c r="AZ79" s="91"/>
      <c r="BA79" s="990"/>
      <c r="BB79" s="990" t="e">
        <f t="shared" si="155"/>
        <v>#REF!</v>
      </c>
      <c r="BC79" s="990"/>
      <c r="BD79" s="991" t="e">
        <f>BR79*#REF!</f>
        <v>#REF!</v>
      </c>
      <c r="BE79" s="991" t="e">
        <f>BS79*#REF!</f>
        <v>#REF!</v>
      </c>
      <c r="BF79" s="991" t="e">
        <f>BT79*#REF!</f>
        <v>#REF!</v>
      </c>
      <c r="BG79" s="991" t="e">
        <f>BU79*#REF!</f>
        <v>#REF!</v>
      </c>
      <c r="BH79" s="1011" t="e">
        <f>BV79*#REF!</f>
        <v>#REF!</v>
      </c>
      <c r="BI79" s="991" t="e">
        <f>BW79*#REF!</f>
        <v>#REF!</v>
      </c>
      <c r="BJ79" s="991" t="e">
        <f>BX79*#REF!</f>
        <v>#REF!</v>
      </c>
      <c r="BK79" s="991" t="e">
        <f>BY79*#REF!</f>
        <v>#REF!</v>
      </c>
      <c r="BL79" s="991" t="e">
        <f>BZ79*#REF!</f>
        <v>#REF!</v>
      </c>
      <c r="BM79" s="991" t="e">
        <f>CA79*#REF!</f>
        <v>#REF!</v>
      </c>
      <c r="BN79" s="91"/>
      <c r="BO79" s="992">
        <f t="shared" si="123"/>
        <v>2.1</v>
      </c>
      <c r="BP79" s="992" t="str">
        <f t="shared" si="124"/>
        <v xml:space="preserve"> Q2 2</v>
      </c>
      <c r="BQ79" s="981" t="str">
        <f t="shared" si="125"/>
        <v>耐震･免震・制震・制振</v>
      </c>
      <c r="BR79" s="993">
        <f t="shared" si="126"/>
        <v>0.5</v>
      </c>
      <c r="BS79" s="993">
        <f t="shared" si="127"/>
        <v>0.5</v>
      </c>
      <c r="BT79" s="993">
        <f t="shared" si="128"/>
        <v>0.5</v>
      </c>
      <c r="BU79" s="993">
        <f t="shared" si="129"/>
        <v>0.5</v>
      </c>
      <c r="BV79" s="1012">
        <f t="shared" si="130"/>
        <v>0.5</v>
      </c>
      <c r="BW79" s="993">
        <f t="shared" si="131"/>
        <v>0.5</v>
      </c>
      <c r="BX79" s="993">
        <f t="shared" si="132"/>
        <v>0.5</v>
      </c>
      <c r="BY79" s="993">
        <f t="shared" si="133"/>
        <v>0.5</v>
      </c>
      <c r="BZ79" s="993">
        <f t="shared" si="134"/>
        <v>0.5</v>
      </c>
      <c r="CA79" s="993">
        <f t="shared" si="135"/>
        <v>0.5</v>
      </c>
      <c r="CB79" s="994">
        <f t="shared" si="136"/>
        <v>0</v>
      </c>
      <c r="CC79" s="993">
        <f t="shared" si="137"/>
        <v>0</v>
      </c>
      <c r="CD79" s="993">
        <f t="shared" si="138"/>
        <v>0</v>
      </c>
      <c r="CF79" s="551">
        <v>2.1</v>
      </c>
      <c r="CG79" s="555" t="s">
        <v>566</v>
      </c>
      <c r="CH79" s="552" t="s">
        <v>617</v>
      </c>
      <c r="CI79" s="553">
        <v>0.25</v>
      </c>
      <c r="CJ79" s="553">
        <v>0.25</v>
      </c>
      <c r="CK79" s="553">
        <v>0.25</v>
      </c>
      <c r="CL79" s="553">
        <v>0.25</v>
      </c>
      <c r="CM79" s="562">
        <v>0.25</v>
      </c>
      <c r="CN79" s="553">
        <v>0.25</v>
      </c>
      <c r="CO79" s="558">
        <v>0.25</v>
      </c>
      <c r="CP79" s="553">
        <v>0.25</v>
      </c>
      <c r="CQ79" s="553">
        <v>0.25</v>
      </c>
      <c r="CR79" s="553">
        <v>0.25</v>
      </c>
      <c r="CS79" s="559">
        <v>0</v>
      </c>
      <c r="CT79" s="558">
        <v>0</v>
      </c>
      <c r="CU79" s="558">
        <v>0</v>
      </c>
      <c r="CW79" s="551">
        <v>2.1</v>
      </c>
      <c r="CX79" s="555" t="s">
        <v>566</v>
      </c>
      <c r="CY79" s="552" t="s">
        <v>545</v>
      </c>
      <c r="CZ79" s="558">
        <v>0.5</v>
      </c>
      <c r="DA79" s="558">
        <v>0.5</v>
      </c>
      <c r="DB79" s="558">
        <v>0.5</v>
      </c>
      <c r="DC79" s="558">
        <v>0.5</v>
      </c>
      <c r="DD79" s="565">
        <v>0.5</v>
      </c>
      <c r="DE79" s="558">
        <v>0.5</v>
      </c>
      <c r="DF79" s="558">
        <v>0.5</v>
      </c>
      <c r="DG79" s="558">
        <v>0.5</v>
      </c>
      <c r="DH79" s="558">
        <v>0.5</v>
      </c>
      <c r="DI79" s="558">
        <v>0.5</v>
      </c>
      <c r="DJ79" s="559"/>
      <c r="DK79" s="558"/>
      <c r="DL79" s="558"/>
      <c r="DN79" s="551">
        <v>2.1</v>
      </c>
      <c r="DO79" s="555" t="s">
        <v>566</v>
      </c>
      <c r="DP79" s="552" t="s">
        <v>868</v>
      </c>
      <c r="DQ79" s="558">
        <v>0.5</v>
      </c>
      <c r="DR79" s="558">
        <v>0.5</v>
      </c>
      <c r="DS79" s="558">
        <v>0.5</v>
      </c>
      <c r="DT79" s="558">
        <v>0.5</v>
      </c>
      <c r="DU79" s="565">
        <v>0.5</v>
      </c>
      <c r="DV79" s="558">
        <v>0.5</v>
      </c>
      <c r="DW79" s="558">
        <v>0.5</v>
      </c>
      <c r="DX79" s="558">
        <v>0.5</v>
      </c>
      <c r="DY79" s="558">
        <v>0.5</v>
      </c>
      <c r="DZ79" s="558">
        <v>0.5</v>
      </c>
      <c r="EA79" s="559"/>
      <c r="EB79" s="558"/>
      <c r="EC79" s="558"/>
      <c r="ED79" s="651"/>
      <c r="EF79" s="551">
        <v>2.1</v>
      </c>
      <c r="EG79" s="555" t="s">
        <v>566</v>
      </c>
      <c r="EH79" s="552" t="s">
        <v>868</v>
      </c>
      <c r="EI79" s="680">
        <v>0.9</v>
      </c>
      <c r="EJ79" s="680">
        <v>0.9</v>
      </c>
      <c r="EK79" s="680">
        <v>0.9</v>
      </c>
      <c r="EL79" s="680">
        <v>0.9</v>
      </c>
      <c r="EM79" s="680">
        <v>0.9</v>
      </c>
      <c r="EN79" s="680">
        <v>0.9</v>
      </c>
      <c r="EO79" s="680">
        <v>0.9</v>
      </c>
      <c r="EP79" s="680">
        <v>0.9</v>
      </c>
      <c r="EQ79" s="680">
        <v>0.9</v>
      </c>
      <c r="ER79" s="680">
        <v>0.9</v>
      </c>
      <c r="ES79" s="693">
        <f t="shared" si="165"/>
        <v>0</v>
      </c>
      <c r="ET79" s="691">
        <f t="shared" si="165"/>
        <v>0</v>
      </c>
      <c r="EU79" s="691">
        <f t="shared" si="165"/>
        <v>0</v>
      </c>
      <c r="EW79" s="551">
        <v>2.1</v>
      </c>
      <c r="EX79" s="555" t="s">
        <v>566</v>
      </c>
      <c r="EY79" s="552" t="s">
        <v>868</v>
      </c>
      <c r="EZ79" s="771">
        <v>0.4</v>
      </c>
      <c r="FA79" s="680"/>
      <c r="FB79" s="680"/>
      <c r="FC79" s="680"/>
      <c r="FD79" s="680"/>
      <c r="FE79" s="680"/>
      <c r="FF79" s="680"/>
      <c r="FG79" s="680"/>
      <c r="FH79" s="680"/>
      <c r="FI79" s="680"/>
      <c r="FJ79" s="752"/>
      <c r="FK79" s="680"/>
      <c r="FL79" s="680"/>
    </row>
    <row r="80" spans="1:168">
      <c r="A80" s="91"/>
      <c r="B80" s="951" t="str">
        <f t="shared" si="167"/>
        <v>2.1.1</v>
      </c>
      <c r="C80" s="981" t="str">
        <f t="shared" si="121"/>
        <v>耐震性</v>
      </c>
      <c r="D80" s="984" t="e">
        <f>IF(I$79&gt;0,G80/I$79,0)</f>
        <v>#REF!</v>
      </c>
      <c r="E80" s="983" t="e">
        <f>IF(J$79&gt;0,H80/J$79,0)</f>
        <v>#REF!</v>
      </c>
      <c r="F80" s="91"/>
      <c r="G80" s="983" t="e">
        <f t="shared" si="156"/>
        <v>#REF!</v>
      </c>
      <c r="H80" s="983" t="e">
        <f t="shared" si="157"/>
        <v>#REF!</v>
      </c>
      <c r="I80" s="983"/>
      <c r="J80" s="983"/>
      <c r="K80" s="983" t="e">
        <f>IF(#REF!=0,0,1)</f>
        <v>#REF!</v>
      </c>
      <c r="L80" s="983" t="e">
        <f>IF(#REF!=0,0,1)</f>
        <v>#REF!</v>
      </c>
      <c r="M80" s="983">
        <f t="shared" si="122"/>
        <v>0.8</v>
      </c>
      <c r="N80" s="983">
        <f t="shared" si="158"/>
        <v>0</v>
      </c>
      <c r="O80" s="91"/>
      <c r="P80" s="1047"/>
      <c r="Q80" s="1028"/>
      <c r="R80" s="1008">
        <v>1</v>
      </c>
      <c r="S80" s="988" t="s">
        <v>871</v>
      </c>
      <c r="T80" s="1029"/>
      <c r="U80" s="892"/>
      <c r="V80" s="817">
        <f t="shared" si="169"/>
        <v>0</v>
      </c>
      <c r="W80" s="838">
        <f t="shared" si="168"/>
        <v>0</v>
      </c>
      <c r="X80" s="91"/>
      <c r="Y80" s="929">
        <f t="shared" si="142"/>
        <v>0</v>
      </c>
      <c r="Z80" s="929">
        <f t="shared" si="143"/>
        <v>0</v>
      </c>
      <c r="AA80" s="929">
        <f t="shared" si="144"/>
        <v>0</v>
      </c>
      <c r="AB80" s="929">
        <f t="shared" si="145"/>
        <v>0</v>
      </c>
      <c r="AC80" s="929">
        <f t="shared" si="146"/>
        <v>0</v>
      </c>
      <c r="AD80" s="929">
        <f t="shared" si="147"/>
        <v>0</v>
      </c>
      <c r="AE80" s="929">
        <f t="shared" si="148"/>
        <v>0</v>
      </c>
      <c r="AF80" s="929">
        <f t="shared" si="149"/>
        <v>0</v>
      </c>
      <c r="AG80" s="929">
        <f t="shared" si="150"/>
        <v>0</v>
      </c>
      <c r="AH80" s="929">
        <f t="shared" si="151"/>
        <v>0</v>
      </c>
      <c r="AI80" s="929">
        <f t="shared" si="152"/>
        <v>0</v>
      </c>
      <c r="AJ80" s="929">
        <f t="shared" si="153"/>
        <v>0</v>
      </c>
      <c r="AK80" s="929">
        <f t="shared" si="154"/>
        <v>0</v>
      </c>
      <c r="AL80" s="91"/>
      <c r="AM80" s="784"/>
      <c r="AN80" s="784"/>
      <c r="AO80" s="784"/>
      <c r="AP80" s="784"/>
      <c r="AQ80" s="784"/>
      <c r="AR80" s="784"/>
      <c r="AS80" s="784"/>
      <c r="AT80" s="784"/>
      <c r="AU80" s="784"/>
      <c r="AV80" s="784"/>
      <c r="AW80" s="784"/>
      <c r="AX80" s="784"/>
      <c r="AY80" s="784"/>
      <c r="AZ80" s="91"/>
      <c r="BA80" s="990"/>
      <c r="BB80" s="990" t="e">
        <f t="shared" si="155"/>
        <v>#REF!</v>
      </c>
      <c r="BC80" s="990"/>
      <c r="BD80" s="991" t="e">
        <f>BR80*#REF!</f>
        <v>#REF!</v>
      </c>
      <c r="BE80" s="991" t="e">
        <f>BS80*#REF!</f>
        <v>#REF!</v>
      </c>
      <c r="BF80" s="991" t="e">
        <f>BT80*#REF!</f>
        <v>#REF!</v>
      </c>
      <c r="BG80" s="991" t="e">
        <f>BU80*#REF!</f>
        <v>#REF!</v>
      </c>
      <c r="BH80" s="1011" t="e">
        <f>BV80*#REF!</f>
        <v>#REF!</v>
      </c>
      <c r="BI80" s="991" t="e">
        <f>BW80*#REF!</f>
        <v>#REF!</v>
      </c>
      <c r="BJ80" s="991" t="e">
        <f>BX80*#REF!</f>
        <v>#REF!</v>
      </c>
      <c r="BK80" s="991" t="e">
        <f>BY80*#REF!</f>
        <v>#REF!</v>
      </c>
      <c r="BL80" s="991" t="e">
        <f>BZ80*#REF!</f>
        <v>#REF!</v>
      </c>
      <c r="BM80" s="991" t="e">
        <f>CA80*#REF!</f>
        <v>#REF!</v>
      </c>
      <c r="BN80" s="91"/>
      <c r="BO80" s="992" t="str">
        <f t="shared" si="123"/>
        <v>2.1.1</v>
      </c>
      <c r="BP80" s="992" t="str">
        <f t="shared" si="124"/>
        <v xml:space="preserve"> Q2 2.1</v>
      </c>
      <c r="BQ80" s="981" t="str">
        <f t="shared" si="125"/>
        <v>耐震性</v>
      </c>
      <c r="BR80" s="993">
        <f t="shared" si="126"/>
        <v>0.8</v>
      </c>
      <c r="BS80" s="993">
        <f t="shared" si="127"/>
        <v>0.8</v>
      </c>
      <c r="BT80" s="993">
        <f t="shared" si="128"/>
        <v>0.8</v>
      </c>
      <c r="BU80" s="993">
        <f t="shared" si="129"/>
        <v>0.8</v>
      </c>
      <c r="BV80" s="1012">
        <f t="shared" si="130"/>
        <v>0.8</v>
      </c>
      <c r="BW80" s="993">
        <f t="shared" si="131"/>
        <v>0.8</v>
      </c>
      <c r="BX80" s="993">
        <f t="shared" si="132"/>
        <v>0.8</v>
      </c>
      <c r="BY80" s="993">
        <f t="shared" si="133"/>
        <v>0.8</v>
      </c>
      <c r="BZ80" s="993">
        <f t="shared" si="134"/>
        <v>0.8</v>
      </c>
      <c r="CA80" s="993">
        <f t="shared" si="135"/>
        <v>0.8</v>
      </c>
      <c r="CB80" s="994">
        <f t="shared" si="136"/>
        <v>0</v>
      </c>
      <c r="CC80" s="993">
        <f t="shared" si="137"/>
        <v>0</v>
      </c>
      <c r="CD80" s="993">
        <f t="shared" si="138"/>
        <v>0</v>
      </c>
      <c r="CF80" s="551" t="s">
        <v>788</v>
      </c>
      <c r="CG80" s="555" t="s">
        <v>567</v>
      </c>
      <c r="CH80" s="556" t="s">
        <v>568</v>
      </c>
      <c r="CI80" s="553">
        <v>0.8</v>
      </c>
      <c r="CJ80" s="553">
        <v>0.8</v>
      </c>
      <c r="CK80" s="553">
        <v>0.8</v>
      </c>
      <c r="CL80" s="553">
        <v>0.8</v>
      </c>
      <c r="CM80" s="562">
        <v>0.8</v>
      </c>
      <c r="CN80" s="553">
        <v>0.8</v>
      </c>
      <c r="CO80" s="558">
        <v>0.8</v>
      </c>
      <c r="CP80" s="553">
        <v>0.8</v>
      </c>
      <c r="CQ80" s="553">
        <v>0.8</v>
      </c>
      <c r="CR80" s="553">
        <v>0.8</v>
      </c>
      <c r="CS80" s="559">
        <v>0</v>
      </c>
      <c r="CT80" s="558">
        <v>0</v>
      </c>
      <c r="CU80" s="558">
        <v>0</v>
      </c>
      <c r="CW80" s="551" t="s">
        <v>788</v>
      </c>
      <c r="CX80" s="555" t="s">
        <v>567</v>
      </c>
      <c r="CY80" s="556" t="s">
        <v>568</v>
      </c>
      <c r="CZ80" s="558">
        <v>0.8</v>
      </c>
      <c r="DA80" s="558">
        <v>0.8</v>
      </c>
      <c r="DB80" s="558">
        <v>0.8</v>
      </c>
      <c r="DC80" s="558">
        <v>0.8</v>
      </c>
      <c r="DD80" s="565">
        <v>0.8</v>
      </c>
      <c r="DE80" s="558">
        <v>0.8</v>
      </c>
      <c r="DF80" s="558">
        <v>0.8</v>
      </c>
      <c r="DG80" s="558">
        <v>0.8</v>
      </c>
      <c r="DH80" s="558">
        <v>0.8</v>
      </c>
      <c r="DI80" s="558">
        <v>0.8</v>
      </c>
      <c r="DJ80" s="559"/>
      <c r="DK80" s="558"/>
      <c r="DL80" s="558"/>
      <c r="DN80" s="551" t="s">
        <v>788</v>
      </c>
      <c r="DO80" s="555" t="s">
        <v>567</v>
      </c>
      <c r="DP80" s="556" t="s">
        <v>568</v>
      </c>
      <c r="DQ80" s="558">
        <v>0.8</v>
      </c>
      <c r="DR80" s="558">
        <v>0.8</v>
      </c>
      <c r="DS80" s="558">
        <v>0.8</v>
      </c>
      <c r="DT80" s="558">
        <v>0.8</v>
      </c>
      <c r="DU80" s="565">
        <v>0.8</v>
      </c>
      <c r="DV80" s="558">
        <v>0.8</v>
      </c>
      <c r="DW80" s="558">
        <v>0.8</v>
      </c>
      <c r="DX80" s="558">
        <v>0.8</v>
      </c>
      <c r="DY80" s="558">
        <v>0.8</v>
      </c>
      <c r="DZ80" s="558">
        <v>0.8</v>
      </c>
      <c r="EA80" s="559"/>
      <c r="EB80" s="558"/>
      <c r="EC80" s="558"/>
      <c r="ED80" s="651"/>
      <c r="EF80" s="551" t="s">
        <v>71</v>
      </c>
      <c r="EG80" s="555" t="s">
        <v>567</v>
      </c>
      <c r="EH80" s="556" t="s">
        <v>568</v>
      </c>
      <c r="EI80" s="680">
        <v>1</v>
      </c>
      <c r="EJ80" s="680">
        <v>1</v>
      </c>
      <c r="EK80" s="680">
        <v>1</v>
      </c>
      <c r="EL80" s="680">
        <v>1</v>
      </c>
      <c r="EM80" s="680">
        <v>1</v>
      </c>
      <c r="EN80" s="680">
        <v>1</v>
      </c>
      <c r="EO80" s="680">
        <v>1</v>
      </c>
      <c r="EP80" s="680">
        <v>1</v>
      </c>
      <c r="EQ80" s="680">
        <v>1</v>
      </c>
      <c r="ER80" s="680">
        <v>1</v>
      </c>
      <c r="ES80" s="693">
        <f t="shared" si="165"/>
        <v>0</v>
      </c>
      <c r="ET80" s="691">
        <f t="shared" si="165"/>
        <v>0</v>
      </c>
      <c r="EU80" s="691">
        <f t="shared" si="165"/>
        <v>0</v>
      </c>
      <c r="EW80" s="551" t="s">
        <v>71</v>
      </c>
      <c r="EX80" s="555" t="s">
        <v>567</v>
      </c>
      <c r="EY80" s="556" t="s">
        <v>568</v>
      </c>
      <c r="EZ80" s="680">
        <f>DQ80</f>
        <v>0.8</v>
      </c>
      <c r="FA80" s="680"/>
      <c r="FB80" s="680"/>
      <c r="FC80" s="680"/>
      <c r="FD80" s="680"/>
      <c r="FE80" s="680"/>
      <c r="FF80" s="680"/>
      <c r="FG80" s="680"/>
      <c r="FH80" s="680"/>
      <c r="FI80" s="680"/>
      <c r="FJ80" s="752"/>
      <c r="FK80" s="680"/>
      <c r="FL80" s="680"/>
    </row>
    <row r="81" spans="1:168" ht="14.25" thickBot="1">
      <c r="A81" s="91"/>
      <c r="B81" s="951" t="str">
        <f t="shared" si="167"/>
        <v>2.1.2</v>
      </c>
      <c r="C81" s="981" t="str">
        <f t="shared" si="121"/>
        <v>免震・制震・制振性能</v>
      </c>
      <c r="D81" s="984" t="e">
        <f>IF(I$79&gt;0,G81/I$79,0)</f>
        <v>#REF!</v>
      </c>
      <c r="E81" s="983" t="e">
        <f>IF(J$79&gt;0,H81/J$79,0)</f>
        <v>#REF!</v>
      </c>
      <c r="F81" s="91"/>
      <c r="G81" s="983" t="e">
        <f t="shared" si="156"/>
        <v>#REF!</v>
      </c>
      <c r="H81" s="983" t="e">
        <f t="shared" si="157"/>
        <v>#REF!</v>
      </c>
      <c r="I81" s="983"/>
      <c r="J81" s="983"/>
      <c r="K81" s="983" t="e">
        <f>IF(#REF!=0,0,1)</f>
        <v>#REF!</v>
      </c>
      <c r="L81" s="983" t="e">
        <f>IF(#REF!=0,0,1)</f>
        <v>#REF!</v>
      </c>
      <c r="M81" s="983">
        <f t="shared" si="122"/>
        <v>0.2</v>
      </c>
      <c r="N81" s="983">
        <f t="shared" si="158"/>
        <v>0</v>
      </c>
      <c r="O81" s="91"/>
      <c r="P81" s="1047"/>
      <c r="Q81" s="1046"/>
      <c r="R81" s="1008">
        <v>2</v>
      </c>
      <c r="S81" s="988" t="s">
        <v>870</v>
      </c>
      <c r="T81" s="1029"/>
      <c r="U81" s="892"/>
      <c r="V81" s="815">
        <f t="shared" si="169"/>
        <v>0</v>
      </c>
      <c r="W81" s="837">
        <f t="shared" si="168"/>
        <v>0</v>
      </c>
      <c r="X81" s="91"/>
      <c r="Y81" s="929">
        <f t="shared" si="142"/>
        <v>0</v>
      </c>
      <c r="Z81" s="929">
        <f t="shared" si="143"/>
        <v>0</v>
      </c>
      <c r="AA81" s="929">
        <f t="shared" si="144"/>
        <v>0</v>
      </c>
      <c r="AB81" s="929">
        <f t="shared" si="145"/>
        <v>0</v>
      </c>
      <c r="AC81" s="929">
        <f t="shared" si="146"/>
        <v>0</v>
      </c>
      <c r="AD81" s="929">
        <f t="shared" si="147"/>
        <v>0</v>
      </c>
      <c r="AE81" s="929">
        <f t="shared" si="148"/>
        <v>0</v>
      </c>
      <c r="AF81" s="929">
        <f t="shared" si="149"/>
        <v>0</v>
      </c>
      <c r="AG81" s="929">
        <f t="shared" si="150"/>
        <v>0</v>
      </c>
      <c r="AH81" s="929">
        <f t="shared" si="151"/>
        <v>0</v>
      </c>
      <c r="AI81" s="929">
        <f t="shared" si="152"/>
        <v>0</v>
      </c>
      <c r="AJ81" s="929">
        <f t="shared" si="153"/>
        <v>0</v>
      </c>
      <c r="AK81" s="929">
        <f t="shared" si="154"/>
        <v>0</v>
      </c>
      <c r="AL81" s="91"/>
      <c r="AM81" s="788"/>
      <c r="AN81" s="788"/>
      <c r="AO81" s="788"/>
      <c r="AP81" s="788"/>
      <c r="AQ81" s="788"/>
      <c r="AR81" s="788"/>
      <c r="AS81" s="788"/>
      <c r="AT81" s="788"/>
      <c r="AU81" s="788"/>
      <c r="AV81" s="788"/>
      <c r="AW81" s="788"/>
      <c r="AX81" s="788"/>
      <c r="AY81" s="788"/>
      <c r="AZ81" s="91"/>
      <c r="BA81" s="990"/>
      <c r="BB81" s="990" t="e">
        <f t="shared" si="155"/>
        <v>#REF!</v>
      </c>
      <c r="BC81" s="990"/>
      <c r="BD81" s="991" t="e">
        <f>BR81*#REF!</f>
        <v>#REF!</v>
      </c>
      <c r="BE81" s="991" t="e">
        <f>BS81*#REF!</f>
        <v>#REF!</v>
      </c>
      <c r="BF81" s="991" t="e">
        <f>BT81*#REF!</f>
        <v>#REF!</v>
      </c>
      <c r="BG81" s="991" t="e">
        <f>BU81*#REF!</f>
        <v>#REF!</v>
      </c>
      <c r="BH81" s="1011" t="e">
        <f>BV81*#REF!</f>
        <v>#REF!</v>
      </c>
      <c r="BI81" s="991" t="e">
        <f>BW81*#REF!</f>
        <v>#REF!</v>
      </c>
      <c r="BJ81" s="991" t="e">
        <f>BX81*#REF!</f>
        <v>#REF!</v>
      </c>
      <c r="BK81" s="991" t="e">
        <f>BY81*#REF!</f>
        <v>#REF!</v>
      </c>
      <c r="BL81" s="991" t="e">
        <f>BZ81*#REF!</f>
        <v>#REF!</v>
      </c>
      <c r="BM81" s="991" t="e">
        <f>CA81*#REF!</f>
        <v>#REF!</v>
      </c>
      <c r="BN81" s="91"/>
      <c r="BO81" s="992" t="str">
        <f t="shared" si="123"/>
        <v>2.1.2</v>
      </c>
      <c r="BP81" s="992" t="str">
        <f t="shared" si="124"/>
        <v xml:space="preserve"> Q2 2.1</v>
      </c>
      <c r="BQ81" s="981" t="str">
        <f t="shared" si="125"/>
        <v>免震・制震・制振性能</v>
      </c>
      <c r="BR81" s="993">
        <f t="shared" si="126"/>
        <v>0.2</v>
      </c>
      <c r="BS81" s="993">
        <f t="shared" si="127"/>
        <v>0.2</v>
      </c>
      <c r="BT81" s="993">
        <f t="shared" si="128"/>
        <v>0.2</v>
      </c>
      <c r="BU81" s="993">
        <f t="shared" si="129"/>
        <v>0.2</v>
      </c>
      <c r="BV81" s="1012">
        <f t="shared" si="130"/>
        <v>0.2</v>
      </c>
      <c r="BW81" s="993">
        <f t="shared" si="131"/>
        <v>0.2</v>
      </c>
      <c r="BX81" s="993">
        <f t="shared" si="132"/>
        <v>0.2</v>
      </c>
      <c r="BY81" s="993">
        <f t="shared" si="133"/>
        <v>0.2</v>
      </c>
      <c r="BZ81" s="993">
        <f t="shared" si="134"/>
        <v>0.2</v>
      </c>
      <c r="CA81" s="993">
        <f t="shared" si="135"/>
        <v>0.2</v>
      </c>
      <c r="CB81" s="994">
        <f t="shared" si="136"/>
        <v>0</v>
      </c>
      <c r="CC81" s="993">
        <f t="shared" si="137"/>
        <v>0</v>
      </c>
      <c r="CD81" s="993">
        <f t="shared" si="138"/>
        <v>0</v>
      </c>
      <c r="CF81" s="551" t="s">
        <v>789</v>
      </c>
      <c r="CG81" s="555" t="s">
        <v>567</v>
      </c>
      <c r="CH81" s="556" t="s">
        <v>569</v>
      </c>
      <c r="CI81" s="553">
        <v>0.2</v>
      </c>
      <c r="CJ81" s="553">
        <v>0.2</v>
      </c>
      <c r="CK81" s="553">
        <v>0.2</v>
      </c>
      <c r="CL81" s="553">
        <v>0.2</v>
      </c>
      <c r="CM81" s="562">
        <v>0.2</v>
      </c>
      <c r="CN81" s="553">
        <v>0.2</v>
      </c>
      <c r="CO81" s="558">
        <v>0.2</v>
      </c>
      <c r="CP81" s="553">
        <v>0.2</v>
      </c>
      <c r="CQ81" s="553">
        <v>0.2</v>
      </c>
      <c r="CR81" s="553">
        <v>0.2</v>
      </c>
      <c r="CS81" s="559">
        <v>0</v>
      </c>
      <c r="CT81" s="558">
        <v>0</v>
      </c>
      <c r="CU81" s="558">
        <v>0</v>
      </c>
      <c r="CW81" s="551" t="s">
        <v>790</v>
      </c>
      <c r="CX81" s="555" t="s">
        <v>567</v>
      </c>
      <c r="CY81" s="556" t="s">
        <v>546</v>
      </c>
      <c r="CZ81" s="558">
        <v>0.2</v>
      </c>
      <c r="DA81" s="558">
        <v>0.2</v>
      </c>
      <c r="DB81" s="558">
        <v>0.2</v>
      </c>
      <c r="DC81" s="558">
        <v>0.2</v>
      </c>
      <c r="DD81" s="565">
        <v>0.2</v>
      </c>
      <c r="DE81" s="558">
        <v>0.2</v>
      </c>
      <c r="DF81" s="558">
        <v>0.2</v>
      </c>
      <c r="DG81" s="558">
        <v>0.2</v>
      </c>
      <c r="DH81" s="558">
        <v>0.2</v>
      </c>
      <c r="DI81" s="558">
        <v>0.2</v>
      </c>
      <c r="DJ81" s="559"/>
      <c r="DK81" s="558"/>
      <c r="DL81" s="558"/>
      <c r="DN81" s="551" t="s">
        <v>790</v>
      </c>
      <c r="DO81" s="555" t="s">
        <v>567</v>
      </c>
      <c r="DP81" s="556" t="s">
        <v>869</v>
      </c>
      <c r="DQ81" s="558">
        <v>0.2</v>
      </c>
      <c r="DR81" s="558">
        <v>0.2</v>
      </c>
      <c r="DS81" s="558">
        <v>0.2</v>
      </c>
      <c r="DT81" s="558">
        <v>0.2</v>
      </c>
      <c r="DU81" s="565">
        <v>0.2</v>
      </c>
      <c r="DV81" s="558">
        <v>0.2</v>
      </c>
      <c r="DW81" s="558">
        <v>0.2</v>
      </c>
      <c r="DX81" s="558">
        <v>0.2</v>
      </c>
      <c r="DY81" s="558">
        <v>0.2</v>
      </c>
      <c r="DZ81" s="558">
        <v>0.2</v>
      </c>
      <c r="EA81" s="559"/>
      <c r="EB81" s="558"/>
      <c r="EC81" s="558"/>
      <c r="ED81" s="651"/>
      <c r="EF81" s="551" t="s">
        <v>789</v>
      </c>
      <c r="EG81" s="555" t="s">
        <v>567</v>
      </c>
      <c r="EH81" s="556" t="s">
        <v>869</v>
      </c>
      <c r="EI81" s="691">
        <v>0</v>
      </c>
      <c r="EJ81" s="691">
        <v>0</v>
      </c>
      <c r="EK81" s="691">
        <v>0</v>
      </c>
      <c r="EL81" s="691">
        <v>0</v>
      </c>
      <c r="EM81" s="691">
        <v>0</v>
      </c>
      <c r="EN81" s="691">
        <v>0</v>
      </c>
      <c r="EO81" s="691">
        <v>0</v>
      </c>
      <c r="EP81" s="691">
        <v>0</v>
      </c>
      <c r="EQ81" s="691">
        <v>0</v>
      </c>
      <c r="ER81" s="691">
        <v>0</v>
      </c>
      <c r="ES81" s="693">
        <f t="shared" si="165"/>
        <v>0</v>
      </c>
      <c r="ET81" s="691">
        <f t="shared" si="165"/>
        <v>0</v>
      </c>
      <c r="EU81" s="691">
        <f t="shared" si="165"/>
        <v>0</v>
      </c>
      <c r="EW81" s="551" t="s">
        <v>789</v>
      </c>
      <c r="EX81" s="555" t="s">
        <v>567</v>
      </c>
      <c r="EY81" s="556" t="s">
        <v>869</v>
      </c>
      <c r="EZ81" s="680">
        <f>DQ81</f>
        <v>0.2</v>
      </c>
      <c r="FA81" s="680"/>
      <c r="FB81" s="680"/>
      <c r="FC81" s="680"/>
      <c r="FD81" s="680"/>
      <c r="FE81" s="680"/>
      <c r="FF81" s="680"/>
      <c r="FG81" s="680"/>
      <c r="FH81" s="680"/>
      <c r="FI81" s="680"/>
      <c r="FJ81" s="752"/>
      <c r="FK81" s="680"/>
      <c r="FL81" s="680"/>
    </row>
    <row r="82" spans="1:168" ht="14.25" thickBot="1">
      <c r="A82" s="91"/>
      <c r="B82" s="951">
        <f t="shared" si="167"/>
        <v>2.2000000000000002</v>
      </c>
      <c r="C82" s="981" t="str">
        <f t="shared" si="121"/>
        <v>部品・部材の耐用年数</v>
      </c>
      <c r="D82" s="982" t="e">
        <f>IF(I$78=0,0,G82/I$78)</f>
        <v>#REF!</v>
      </c>
      <c r="E82" s="983" t="e">
        <f>IF(J$78=0,0,H82/J$78)</f>
        <v>#REF!</v>
      </c>
      <c r="F82" s="91"/>
      <c r="G82" s="983" t="e">
        <f t="shared" si="156"/>
        <v>#REF!</v>
      </c>
      <c r="H82" s="983" t="e">
        <f t="shared" si="157"/>
        <v>#REF!</v>
      </c>
      <c r="I82" s="983" t="e">
        <f>SUM(G83:G88)</f>
        <v>#REF!</v>
      </c>
      <c r="J82" s="983" t="e">
        <f>SUM(H83:H88)</f>
        <v>#REF!</v>
      </c>
      <c r="K82" s="983" t="e">
        <f>IF(#REF!=0,0,1)</f>
        <v>#REF!</v>
      </c>
      <c r="L82" s="983" t="e">
        <f>IF(#REF!=0,0,1)</f>
        <v>#REF!</v>
      </c>
      <c r="M82" s="983">
        <f t="shared" si="122"/>
        <v>0.3</v>
      </c>
      <c r="N82" s="983">
        <f t="shared" si="158"/>
        <v>0</v>
      </c>
      <c r="O82" s="91"/>
      <c r="P82" s="1047"/>
      <c r="Q82" s="1007">
        <v>2.2000000000000002</v>
      </c>
      <c r="R82" s="1025" t="s">
        <v>618</v>
      </c>
      <c r="S82" s="1022"/>
      <c r="T82" s="1022"/>
      <c r="U82" s="892"/>
      <c r="V82" s="822">
        <f t="shared" si="169"/>
        <v>0</v>
      </c>
      <c r="W82" s="802">
        <f t="shared" si="168"/>
        <v>0</v>
      </c>
      <c r="X82" s="91"/>
      <c r="Y82" s="929">
        <f t="shared" si="142"/>
        <v>0</v>
      </c>
      <c r="Z82" s="929">
        <f t="shared" si="143"/>
        <v>0</v>
      </c>
      <c r="AA82" s="929">
        <f t="shared" si="144"/>
        <v>0</v>
      </c>
      <c r="AB82" s="929">
        <f t="shared" si="145"/>
        <v>0</v>
      </c>
      <c r="AC82" s="929">
        <f t="shared" si="146"/>
        <v>0</v>
      </c>
      <c r="AD82" s="929">
        <f t="shared" si="147"/>
        <v>0</v>
      </c>
      <c r="AE82" s="929">
        <f t="shared" si="148"/>
        <v>0</v>
      </c>
      <c r="AF82" s="929">
        <f t="shared" si="149"/>
        <v>0</v>
      </c>
      <c r="AG82" s="929">
        <f t="shared" si="150"/>
        <v>0</v>
      </c>
      <c r="AH82" s="929">
        <f t="shared" si="151"/>
        <v>0</v>
      </c>
      <c r="AI82" s="929">
        <f t="shared" si="152"/>
        <v>0</v>
      </c>
      <c r="AJ82" s="929">
        <f t="shared" si="153"/>
        <v>0</v>
      </c>
      <c r="AK82" s="929">
        <f t="shared" si="154"/>
        <v>0</v>
      </c>
      <c r="AL82" s="91"/>
      <c r="AM82" s="1064" t="s">
        <v>126</v>
      </c>
      <c r="AN82" s="1064" t="s">
        <v>126</v>
      </c>
      <c r="AO82" s="1064" t="s">
        <v>126</v>
      </c>
      <c r="AP82" s="1064" t="s">
        <v>126</v>
      </c>
      <c r="AQ82" s="1064" t="s">
        <v>126</v>
      </c>
      <c r="AR82" s="1064" t="s">
        <v>126</v>
      </c>
      <c r="AS82" s="1064" t="s">
        <v>126</v>
      </c>
      <c r="AT82" s="1064" t="s">
        <v>126</v>
      </c>
      <c r="AU82" s="1064" t="s">
        <v>126</v>
      </c>
      <c r="AV82" s="1064" t="s">
        <v>126</v>
      </c>
      <c r="AW82" s="1064" t="s">
        <v>126</v>
      </c>
      <c r="AX82" s="1064" t="s">
        <v>126</v>
      </c>
      <c r="AY82" s="1064" t="s">
        <v>126</v>
      </c>
      <c r="AZ82" s="91"/>
      <c r="BA82" s="990"/>
      <c r="BB82" s="990" t="e">
        <f t="shared" si="155"/>
        <v>#REF!</v>
      </c>
      <c r="BC82" s="990"/>
      <c r="BD82" s="991" t="e">
        <f>BR82*#REF!</f>
        <v>#REF!</v>
      </c>
      <c r="BE82" s="991" t="e">
        <f>BS82*#REF!</f>
        <v>#REF!</v>
      </c>
      <c r="BF82" s="991" t="e">
        <f>BT82*#REF!</f>
        <v>#REF!</v>
      </c>
      <c r="BG82" s="991" t="e">
        <f>BU82*#REF!</f>
        <v>#REF!</v>
      </c>
      <c r="BH82" s="1011" t="e">
        <f>BV82*#REF!</f>
        <v>#REF!</v>
      </c>
      <c r="BI82" s="991" t="e">
        <f>BW82*#REF!</f>
        <v>#REF!</v>
      </c>
      <c r="BJ82" s="991" t="e">
        <f>BX82*#REF!</f>
        <v>#REF!</v>
      </c>
      <c r="BK82" s="991" t="e">
        <f>BY82*#REF!</f>
        <v>#REF!</v>
      </c>
      <c r="BL82" s="991" t="e">
        <f>BZ82*#REF!</f>
        <v>#REF!</v>
      </c>
      <c r="BM82" s="991" t="e">
        <f>CA82*#REF!</f>
        <v>#REF!</v>
      </c>
      <c r="BN82" s="91"/>
      <c r="BO82" s="992">
        <f t="shared" si="123"/>
        <v>2.2000000000000002</v>
      </c>
      <c r="BP82" s="992" t="str">
        <f t="shared" si="124"/>
        <v xml:space="preserve"> Q2 2</v>
      </c>
      <c r="BQ82" s="981" t="str">
        <f t="shared" si="125"/>
        <v>部品・部材の耐用年数</v>
      </c>
      <c r="BR82" s="993">
        <f t="shared" si="126"/>
        <v>0.3</v>
      </c>
      <c r="BS82" s="993">
        <f t="shared" si="127"/>
        <v>0.3</v>
      </c>
      <c r="BT82" s="993">
        <f t="shared" si="128"/>
        <v>0.3</v>
      </c>
      <c r="BU82" s="993">
        <f t="shared" si="129"/>
        <v>0.3</v>
      </c>
      <c r="BV82" s="1012">
        <f t="shared" si="130"/>
        <v>0.3</v>
      </c>
      <c r="BW82" s="993">
        <f t="shared" si="131"/>
        <v>0.3</v>
      </c>
      <c r="BX82" s="993">
        <f t="shared" si="132"/>
        <v>0.3</v>
      </c>
      <c r="BY82" s="993">
        <f t="shared" si="133"/>
        <v>0.3</v>
      </c>
      <c r="BZ82" s="993">
        <f t="shared" si="134"/>
        <v>0.3</v>
      </c>
      <c r="CA82" s="993">
        <f t="shared" si="135"/>
        <v>0.3</v>
      </c>
      <c r="CB82" s="994">
        <f t="shared" si="136"/>
        <v>0</v>
      </c>
      <c r="CC82" s="993">
        <f t="shared" si="137"/>
        <v>0</v>
      </c>
      <c r="CD82" s="993">
        <f t="shared" si="138"/>
        <v>0</v>
      </c>
      <c r="CF82" s="551">
        <v>2.2000000000000002</v>
      </c>
      <c r="CG82" s="555" t="s">
        <v>566</v>
      </c>
      <c r="CH82" s="552" t="s">
        <v>618</v>
      </c>
      <c r="CI82" s="553">
        <v>0.25</v>
      </c>
      <c r="CJ82" s="553">
        <v>0.25</v>
      </c>
      <c r="CK82" s="553">
        <v>0.25</v>
      </c>
      <c r="CL82" s="553">
        <v>0.25</v>
      </c>
      <c r="CM82" s="562">
        <v>0.25</v>
      </c>
      <c r="CN82" s="553">
        <v>0.25</v>
      </c>
      <c r="CO82" s="558">
        <v>0.25</v>
      </c>
      <c r="CP82" s="553">
        <v>0.25</v>
      </c>
      <c r="CQ82" s="553">
        <v>0.25</v>
      </c>
      <c r="CR82" s="553">
        <v>0.25</v>
      </c>
      <c r="CS82" s="559">
        <v>0</v>
      </c>
      <c r="CT82" s="558">
        <v>0</v>
      </c>
      <c r="CU82" s="558">
        <v>0</v>
      </c>
      <c r="CW82" s="551">
        <v>2.2000000000000002</v>
      </c>
      <c r="CX82" s="555" t="s">
        <v>566</v>
      </c>
      <c r="CY82" s="552" t="s">
        <v>547</v>
      </c>
      <c r="CZ82" s="558">
        <v>0.3</v>
      </c>
      <c r="DA82" s="558">
        <v>0.3</v>
      </c>
      <c r="DB82" s="558">
        <v>0.3</v>
      </c>
      <c r="DC82" s="558">
        <v>0.3</v>
      </c>
      <c r="DD82" s="565">
        <v>0.3</v>
      </c>
      <c r="DE82" s="558">
        <v>0.3</v>
      </c>
      <c r="DF82" s="558">
        <v>0.3</v>
      </c>
      <c r="DG82" s="558">
        <v>0.3</v>
      </c>
      <c r="DH82" s="558">
        <v>0.3</v>
      </c>
      <c r="DI82" s="558">
        <v>0.3</v>
      </c>
      <c r="DJ82" s="559"/>
      <c r="DK82" s="558"/>
      <c r="DL82" s="558"/>
      <c r="DN82" s="551">
        <v>2.2000000000000002</v>
      </c>
      <c r="DO82" s="555" t="s">
        <v>566</v>
      </c>
      <c r="DP82" s="552" t="s">
        <v>618</v>
      </c>
      <c r="DQ82" s="558">
        <v>0.3</v>
      </c>
      <c r="DR82" s="558">
        <v>0.3</v>
      </c>
      <c r="DS82" s="558">
        <v>0.3</v>
      </c>
      <c r="DT82" s="558">
        <v>0.3</v>
      </c>
      <c r="DU82" s="565">
        <v>0.3</v>
      </c>
      <c r="DV82" s="558">
        <v>0.3</v>
      </c>
      <c r="DW82" s="558">
        <v>0.3</v>
      </c>
      <c r="DX82" s="558">
        <v>0.3</v>
      </c>
      <c r="DY82" s="558">
        <v>0.3</v>
      </c>
      <c r="DZ82" s="558">
        <v>0.3</v>
      </c>
      <c r="EA82" s="559"/>
      <c r="EB82" s="558"/>
      <c r="EC82" s="558"/>
      <c r="ED82" s="651"/>
      <c r="EF82" s="551">
        <v>2.2000000000000002</v>
      </c>
      <c r="EG82" s="555" t="s">
        <v>566</v>
      </c>
      <c r="EH82" s="552" t="s">
        <v>618</v>
      </c>
      <c r="EI82" s="691">
        <v>0</v>
      </c>
      <c r="EJ82" s="691">
        <v>0</v>
      </c>
      <c r="EK82" s="691">
        <v>0</v>
      </c>
      <c r="EL82" s="691">
        <v>0</v>
      </c>
      <c r="EM82" s="691">
        <v>0</v>
      </c>
      <c r="EN82" s="691">
        <v>0</v>
      </c>
      <c r="EO82" s="691">
        <v>0</v>
      </c>
      <c r="EP82" s="691">
        <v>0</v>
      </c>
      <c r="EQ82" s="691">
        <v>0</v>
      </c>
      <c r="ER82" s="691">
        <v>0</v>
      </c>
      <c r="ES82" s="693">
        <f t="shared" si="165"/>
        <v>0</v>
      </c>
      <c r="ET82" s="691">
        <f t="shared" si="165"/>
        <v>0</v>
      </c>
      <c r="EU82" s="691">
        <f t="shared" si="165"/>
        <v>0</v>
      </c>
      <c r="EW82" s="551">
        <v>2.2000000000000002</v>
      </c>
      <c r="EX82" s="555" t="s">
        <v>566</v>
      </c>
      <c r="EY82" s="552" t="s">
        <v>618</v>
      </c>
      <c r="EZ82" s="771">
        <v>0</v>
      </c>
      <c r="FA82" s="680"/>
      <c r="FB82" s="680"/>
      <c r="FC82" s="680"/>
      <c r="FD82" s="680"/>
      <c r="FE82" s="680"/>
      <c r="FF82" s="680"/>
      <c r="FG82" s="680"/>
      <c r="FH82" s="680"/>
      <c r="FI82" s="680"/>
      <c r="FJ82" s="752"/>
      <c r="FK82" s="680"/>
      <c r="FL82" s="680"/>
    </row>
    <row r="83" spans="1:168">
      <c r="A83" s="91"/>
      <c r="B83" s="951" t="str">
        <f t="shared" si="167"/>
        <v>2.2.1</v>
      </c>
      <c r="C83" s="981" t="str">
        <f t="shared" si="121"/>
        <v>躯体材料の耐用年数</v>
      </c>
      <c r="D83" s="984" t="e">
        <f t="shared" ref="D83:E88" si="170">IF(I$82&gt;0,G83/I$82,0)</f>
        <v>#REF!</v>
      </c>
      <c r="E83" s="983" t="e">
        <f t="shared" si="170"/>
        <v>#REF!</v>
      </c>
      <c r="F83" s="91"/>
      <c r="G83" s="983" t="e">
        <f t="shared" si="156"/>
        <v>#REF!</v>
      </c>
      <c r="H83" s="983" t="e">
        <f t="shared" si="157"/>
        <v>#REF!</v>
      </c>
      <c r="I83" s="983"/>
      <c r="J83" s="983"/>
      <c r="K83" s="983" t="e">
        <f>IF(#REF!=0,0,1)</f>
        <v>#REF!</v>
      </c>
      <c r="L83" s="983" t="e">
        <f>IF(#REF!=0,0,1)</f>
        <v>#REF!</v>
      </c>
      <c r="M83" s="983">
        <f t="shared" si="122"/>
        <v>0.2</v>
      </c>
      <c r="N83" s="983">
        <f t="shared" si="158"/>
        <v>0</v>
      </c>
      <c r="O83" s="91"/>
      <c r="P83" s="1047"/>
      <c r="Q83" s="1028"/>
      <c r="R83" s="1008">
        <v>1</v>
      </c>
      <c r="S83" s="988" t="s">
        <v>222</v>
      </c>
      <c r="T83" s="1029"/>
      <c r="U83" s="892"/>
      <c r="V83" s="817">
        <f t="shared" si="169"/>
        <v>0</v>
      </c>
      <c r="W83" s="838">
        <f t="shared" si="168"/>
        <v>0</v>
      </c>
      <c r="X83" s="91"/>
      <c r="Y83" s="929">
        <f t="shared" si="142"/>
        <v>0</v>
      </c>
      <c r="Z83" s="929">
        <f t="shared" si="143"/>
        <v>0</v>
      </c>
      <c r="AA83" s="929">
        <f t="shared" si="144"/>
        <v>0</v>
      </c>
      <c r="AB83" s="929">
        <f t="shared" si="145"/>
        <v>0</v>
      </c>
      <c r="AC83" s="929">
        <f t="shared" si="146"/>
        <v>0</v>
      </c>
      <c r="AD83" s="929">
        <f t="shared" si="147"/>
        <v>0</v>
      </c>
      <c r="AE83" s="929">
        <f t="shared" si="148"/>
        <v>0</v>
      </c>
      <c r="AF83" s="929">
        <f t="shared" si="149"/>
        <v>0</v>
      </c>
      <c r="AG83" s="929">
        <f t="shared" si="150"/>
        <v>0</v>
      </c>
      <c r="AH83" s="929">
        <f t="shared" si="151"/>
        <v>0</v>
      </c>
      <c r="AI83" s="929">
        <f t="shared" si="152"/>
        <v>0</v>
      </c>
      <c r="AJ83" s="929">
        <f t="shared" si="153"/>
        <v>0</v>
      </c>
      <c r="AK83" s="929">
        <f t="shared" si="154"/>
        <v>0</v>
      </c>
      <c r="AL83" s="91"/>
      <c r="AM83" s="784"/>
      <c r="AN83" s="784"/>
      <c r="AO83" s="784"/>
      <c r="AP83" s="784"/>
      <c r="AQ83" s="784"/>
      <c r="AR83" s="784"/>
      <c r="AS83" s="784"/>
      <c r="AT83" s="784"/>
      <c r="AU83" s="784"/>
      <c r="AV83" s="784"/>
      <c r="AW83" s="784"/>
      <c r="AX83" s="784"/>
      <c r="AY83" s="784"/>
      <c r="AZ83" s="91"/>
      <c r="BA83" s="990"/>
      <c r="BB83" s="990" t="e">
        <f t="shared" si="155"/>
        <v>#REF!</v>
      </c>
      <c r="BC83" s="990"/>
      <c r="BD83" s="991" t="e">
        <f>BR83*#REF!</f>
        <v>#REF!</v>
      </c>
      <c r="BE83" s="991" t="e">
        <f>BS83*#REF!</f>
        <v>#REF!</v>
      </c>
      <c r="BF83" s="991" t="e">
        <f>BT83*#REF!</f>
        <v>#REF!</v>
      </c>
      <c r="BG83" s="991" t="e">
        <f>BU83*#REF!</f>
        <v>#REF!</v>
      </c>
      <c r="BH83" s="1011" t="e">
        <f>BV83*#REF!</f>
        <v>#REF!</v>
      </c>
      <c r="BI83" s="991" t="e">
        <f>BW83*#REF!</f>
        <v>#REF!</v>
      </c>
      <c r="BJ83" s="991" t="e">
        <f>BX83*#REF!</f>
        <v>#REF!</v>
      </c>
      <c r="BK83" s="991" t="e">
        <f>BY83*#REF!</f>
        <v>#REF!</v>
      </c>
      <c r="BL83" s="991" t="e">
        <f>BZ83*#REF!</f>
        <v>#REF!</v>
      </c>
      <c r="BM83" s="991" t="e">
        <f>CA83*#REF!</f>
        <v>#REF!</v>
      </c>
      <c r="BN83" s="91"/>
      <c r="BO83" s="992" t="str">
        <f t="shared" si="123"/>
        <v>2.2.1</v>
      </c>
      <c r="BP83" s="992" t="str">
        <f t="shared" si="124"/>
        <v xml:space="preserve"> Q2 2.2</v>
      </c>
      <c r="BQ83" s="981" t="str">
        <f t="shared" si="125"/>
        <v>躯体材料の耐用年数</v>
      </c>
      <c r="BR83" s="993">
        <f t="shared" si="126"/>
        <v>0.2</v>
      </c>
      <c r="BS83" s="993">
        <f t="shared" si="127"/>
        <v>0.2</v>
      </c>
      <c r="BT83" s="993">
        <f t="shared" si="128"/>
        <v>0.2</v>
      </c>
      <c r="BU83" s="993">
        <f t="shared" si="129"/>
        <v>0.2</v>
      </c>
      <c r="BV83" s="1012">
        <f t="shared" si="130"/>
        <v>0.2</v>
      </c>
      <c r="BW83" s="993">
        <f t="shared" si="131"/>
        <v>0.2</v>
      </c>
      <c r="BX83" s="993">
        <f t="shared" si="132"/>
        <v>0.2</v>
      </c>
      <c r="BY83" s="993">
        <f t="shared" si="133"/>
        <v>0.2</v>
      </c>
      <c r="BZ83" s="993">
        <f t="shared" si="134"/>
        <v>0.2</v>
      </c>
      <c r="CA83" s="993">
        <f t="shared" si="135"/>
        <v>0.2</v>
      </c>
      <c r="CB83" s="994">
        <f t="shared" si="136"/>
        <v>0</v>
      </c>
      <c r="CC83" s="993">
        <f t="shared" si="137"/>
        <v>0</v>
      </c>
      <c r="CD83" s="993">
        <f t="shared" si="138"/>
        <v>0</v>
      </c>
      <c r="CF83" s="551" t="s">
        <v>791</v>
      </c>
      <c r="CG83" s="555" t="s">
        <v>570</v>
      </c>
      <c r="CH83" s="556" t="s">
        <v>222</v>
      </c>
      <c r="CI83" s="554">
        <v>0.2</v>
      </c>
      <c r="CJ83" s="554">
        <v>0.2</v>
      </c>
      <c r="CK83" s="554">
        <v>0.2</v>
      </c>
      <c r="CL83" s="554">
        <v>0.2</v>
      </c>
      <c r="CM83" s="554">
        <v>0.2</v>
      </c>
      <c r="CN83" s="554">
        <v>0.2</v>
      </c>
      <c r="CO83" s="558">
        <v>0.25</v>
      </c>
      <c r="CP83" s="554">
        <v>0.2</v>
      </c>
      <c r="CQ83" s="554">
        <v>0.2</v>
      </c>
      <c r="CR83" s="554">
        <v>0.2</v>
      </c>
      <c r="CS83" s="559">
        <v>0</v>
      </c>
      <c r="CT83" s="558">
        <v>0</v>
      </c>
      <c r="CU83" s="558">
        <v>0</v>
      </c>
      <c r="CW83" s="551" t="s">
        <v>792</v>
      </c>
      <c r="CX83" s="555" t="s">
        <v>570</v>
      </c>
      <c r="CY83" s="556" t="s">
        <v>548</v>
      </c>
      <c r="CZ83" s="558">
        <v>0.2</v>
      </c>
      <c r="DA83" s="558">
        <v>0.2</v>
      </c>
      <c r="DB83" s="558">
        <v>0.2</v>
      </c>
      <c r="DC83" s="558">
        <v>0.2</v>
      </c>
      <c r="DD83" s="558">
        <v>0.2</v>
      </c>
      <c r="DE83" s="558">
        <v>0.2</v>
      </c>
      <c r="DF83" s="558">
        <v>0.2</v>
      </c>
      <c r="DG83" s="558">
        <v>0.2</v>
      </c>
      <c r="DH83" s="558">
        <v>0.2</v>
      </c>
      <c r="DI83" s="558">
        <v>0.2</v>
      </c>
      <c r="DJ83" s="559"/>
      <c r="DK83" s="558"/>
      <c r="DL83" s="558"/>
      <c r="DN83" s="551" t="s">
        <v>792</v>
      </c>
      <c r="DO83" s="555" t="s">
        <v>570</v>
      </c>
      <c r="DP83" s="556" t="s">
        <v>222</v>
      </c>
      <c r="DQ83" s="558">
        <v>0.2</v>
      </c>
      <c r="DR83" s="558">
        <v>0.2</v>
      </c>
      <c r="DS83" s="558">
        <v>0.2</v>
      </c>
      <c r="DT83" s="558">
        <v>0.2</v>
      </c>
      <c r="DU83" s="558">
        <v>0.2</v>
      </c>
      <c r="DV83" s="558">
        <v>0.2</v>
      </c>
      <c r="DW83" s="558">
        <v>0.2</v>
      </c>
      <c r="DX83" s="558">
        <v>0.2</v>
      </c>
      <c r="DY83" s="558">
        <v>0.2</v>
      </c>
      <c r="DZ83" s="558">
        <v>0.2</v>
      </c>
      <c r="EA83" s="559"/>
      <c r="EB83" s="558"/>
      <c r="EC83" s="558"/>
      <c r="ED83" s="651"/>
      <c r="EF83" s="551" t="s">
        <v>791</v>
      </c>
      <c r="EG83" s="555" t="s">
        <v>570</v>
      </c>
      <c r="EH83" s="556" t="s">
        <v>222</v>
      </c>
      <c r="EI83" s="691">
        <v>0</v>
      </c>
      <c r="EJ83" s="691">
        <v>0</v>
      </c>
      <c r="EK83" s="691">
        <v>0</v>
      </c>
      <c r="EL83" s="691">
        <v>0</v>
      </c>
      <c r="EM83" s="691">
        <v>0</v>
      </c>
      <c r="EN83" s="691">
        <v>0</v>
      </c>
      <c r="EO83" s="691">
        <v>0</v>
      </c>
      <c r="EP83" s="691">
        <v>0</v>
      </c>
      <c r="EQ83" s="691">
        <v>0</v>
      </c>
      <c r="ER83" s="691">
        <v>0</v>
      </c>
      <c r="ES83" s="691">
        <v>0</v>
      </c>
      <c r="ET83" s="691">
        <f t="shared" ref="ET83:ET100" si="171">EB83</f>
        <v>0</v>
      </c>
      <c r="EU83" s="691">
        <f t="shared" ref="EU83:EU100" si="172">EC83</f>
        <v>0</v>
      </c>
      <c r="EW83" s="551" t="s">
        <v>791</v>
      </c>
      <c r="EX83" s="555" t="s">
        <v>570</v>
      </c>
      <c r="EY83" s="556" t="s">
        <v>222</v>
      </c>
      <c r="EZ83" s="771">
        <v>0</v>
      </c>
      <c r="FA83" s="680"/>
      <c r="FB83" s="680"/>
      <c r="FC83" s="680"/>
      <c r="FD83" s="680"/>
      <c r="FE83" s="680"/>
      <c r="FF83" s="680"/>
      <c r="FG83" s="680"/>
      <c r="FH83" s="680"/>
      <c r="FI83" s="680"/>
      <c r="FJ83" s="680"/>
      <c r="FK83" s="680"/>
      <c r="FL83" s="680"/>
    </row>
    <row r="84" spans="1:168">
      <c r="A84" s="91"/>
      <c r="B84" s="951" t="str">
        <f t="shared" si="167"/>
        <v>2.2.2</v>
      </c>
      <c r="C84" s="981" t="str">
        <f t="shared" si="121"/>
        <v>外壁仕上げ材の補修必要間隔</v>
      </c>
      <c r="D84" s="984" t="e">
        <f t="shared" si="170"/>
        <v>#REF!</v>
      </c>
      <c r="E84" s="983" t="e">
        <f t="shared" si="170"/>
        <v>#REF!</v>
      </c>
      <c r="F84" s="91"/>
      <c r="G84" s="983" t="e">
        <f t="shared" si="156"/>
        <v>#REF!</v>
      </c>
      <c r="H84" s="983" t="e">
        <f t="shared" si="157"/>
        <v>#REF!</v>
      </c>
      <c r="I84" s="983"/>
      <c r="J84" s="983"/>
      <c r="K84" s="983" t="e">
        <f>IF(#REF!=0,0,1)</f>
        <v>#REF!</v>
      </c>
      <c r="L84" s="983" t="e">
        <f>IF(#REF!=0,0,1)</f>
        <v>#REF!</v>
      </c>
      <c r="M84" s="983">
        <f t="shared" si="122"/>
        <v>0.2</v>
      </c>
      <c r="N84" s="983">
        <f t="shared" si="158"/>
        <v>0</v>
      </c>
      <c r="O84" s="91"/>
      <c r="P84" s="1047"/>
      <c r="Q84" s="1028"/>
      <c r="R84" s="1008">
        <v>2</v>
      </c>
      <c r="S84" s="988" t="s">
        <v>223</v>
      </c>
      <c r="T84" s="1029"/>
      <c r="U84" s="892"/>
      <c r="V84" s="804">
        <f t="shared" si="169"/>
        <v>0</v>
      </c>
      <c r="W84" s="805">
        <f t="shared" si="168"/>
        <v>0</v>
      </c>
      <c r="X84" s="91"/>
      <c r="Y84" s="929">
        <f t="shared" si="142"/>
        <v>0</v>
      </c>
      <c r="Z84" s="929">
        <f t="shared" si="143"/>
        <v>0</v>
      </c>
      <c r="AA84" s="929">
        <f t="shared" si="144"/>
        <v>0</v>
      </c>
      <c r="AB84" s="929">
        <f t="shared" si="145"/>
        <v>0</v>
      </c>
      <c r="AC84" s="929">
        <f t="shared" si="146"/>
        <v>0</v>
      </c>
      <c r="AD84" s="929">
        <f t="shared" si="147"/>
        <v>0</v>
      </c>
      <c r="AE84" s="929">
        <f t="shared" si="148"/>
        <v>0</v>
      </c>
      <c r="AF84" s="929">
        <f t="shared" si="149"/>
        <v>0</v>
      </c>
      <c r="AG84" s="929">
        <f t="shared" si="150"/>
        <v>0</v>
      </c>
      <c r="AH84" s="929">
        <f t="shared" si="151"/>
        <v>0</v>
      </c>
      <c r="AI84" s="929">
        <f t="shared" si="152"/>
        <v>0</v>
      </c>
      <c r="AJ84" s="929">
        <f t="shared" si="153"/>
        <v>0</v>
      </c>
      <c r="AK84" s="929">
        <f t="shared" si="154"/>
        <v>0</v>
      </c>
      <c r="AL84" s="91"/>
      <c r="AM84" s="785"/>
      <c r="AN84" s="785"/>
      <c r="AO84" s="785"/>
      <c r="AP84" s="785"/>
      <c r="AQ84" s="785"/>
      <c r="AR84" s="785"/>
      <c r="AS84" s="785"/>
      <c r="AT84" s="785"/>
      <c r="AU84" s="785"/>
      <c r="AV84" s="785"/>
      <c r="AW84" s="785"/>
      <c r="AX84" s="785"/>
      <c r="AY84" s="785"/>
      <c r="AZ84" s="91"/>
      <c r="BA84" s="990"/>
      <c r="BB84" s="990" t="e">
        <f t="shared" si="155"/>
        <v>#REF!</v>
      </c>
      <c r="BC84" s="990"/>
      <c r="BD84" s="991" t="e">
        <f>BR84*#REF!</f>
        <v>#REF!</v>
      </c>
      <c r="BE84" s="991" t="e">
        <f>BS84*#REF!</f>
        <v>#REF!</v>
      </c>
      <c r="BF84" s="991" t="e">
        <f>BT84*#REF!</f>
        <v>#REF!</v>
      </c>
      <c r="BG84" s="991" t="e">
        <f>BU84*#REF!</f>
        <v>#REF!</v>
      </c>
      <c r="BH84" s="1011" t="e">
        <f>BV84*#REF!</f>
        <v>#REF!</v>
      </c>
      <c r="BI84" s="991" t="e">
        <f>BW84*#REF!</f>
        <v>#REF!</v>
      </c>
      <c r="BJ84" s="991" t="e">
        <f>BX84*#REF!</f>
        <v>#REF!</v>
      </c>
      <c r="BK84" s="991" t="e">
        <f>BY84*#REF!</f>
        <v>#REF!</v>
      </c>
      <c r="BL84" s="991" t="e">
        <f>BZ84*#REF!</f>
        <v>#REF!</v>
      </c>
      <c r="BM84" s="991" t="e">
        <f>CA84*#REF!</f>
        <v>#REF!</v>
      </c>
      <c r="BN84" s="91"/>
      <c r="BO84" s="992" t="str">
        <f t="shared" si="123"/>
        <v>2.2.2</v>
      </c>
      <c r="BP84" s="992" t="str">
        <f t="shared" si="124"/>
        <v xml:space="preserve"> Q2 2.2</v>
      </c>
      <c r="BQ84" s="981" t="str">
        <f t="shared" si="125"/>
        <v>外壁仕上げ材の補修必要間隔</v>
      </c>
      <c r="BR84" s="993">
        <f t="shared" si="126"/>
        <v>0.2</v>
      </c>
      <c r="BS84" s="993">
        <f t="shared" si="127"/>
        <v>0.2</v>
      </c>
      <c r="BT84" s="993">
        <f t="shared" si="128"/>
        <v>0.2</v>
      </c>
      <c r="BU84" s="993">
        <f t="shared" si="129"/>
        <v>0.2</v>
      </c>
      <c r="BV84" s="1012">
        <f t="shared" si="130"/>
        <v>0.2</v>
      </c>
      <c r="BW84" s="993">
        <f t="shared" si="131"/>
        <v>0.2</v>
      </c>
      <c r="BX84" s="993">
        <f t="shared" si="132"/>
        <v>0.2</v>
      </c>
      <c r="BY84" s="993">
        <f t="shared" si="133"/>
        <v>0.2</v>
      </c>
      <c r="BZ84" s="993">
        <f t="shared" si="134"/>
        <v>0.2</v>
      </c>
      <c r="CA84" s="993">
        <f t="shared" si="135"/>
        <v>0.2</v>
      </c>
      <c r="CB84" s="994">
        <f t="shared" si="136"/>
        <v>0</v>
      </c>
      <c r="CC84" s="993">
        <f t="shared" si="137"/>
        <v>0</v>
      </c>
      <c r="CD84" s="993">
        <f t="shared" si="138"/>
        <v>0</v>
      </c>
      <c r="CF84" s="551" t="s">
        <v>793</v>
      </c>
      <c r="CG84" s="555" t="s">
        <v>570</v>
      </c>
      <c r="CH84" s="556" t="s">
        <v>571</v>
      </c>
      <c r="CI84" s="554">
        <v>0.2</v>
      </c>
      <c r="CJ84" s="554">
        <v>0.2</v>
      </c>
      <c r="CK84" s="554">
        <v>0.2</v>
      </c>
      <c r="CL84" s="554">
        <v>0.2</v>
      </c>
      <c r="CM84" s="554">
        <v>0.2</v>
      </c>
      <c r="CN84" s="554">
        <v>0.2</v>
      </c>
      <c r="CO84" s="558">
        <v>0.25</v>
      </c>
      <c r="CP84" s="554">
        <v>0.2</v>
      </c>
      <c r="CQ84" s="554">
        <v>0.2</v>
      </c>
      <c r="CR84" s="554">
        <v>0.2</v>
      </c>
      <c r="CS84" s="559">
        <v>0</v>
      </c>
      <c r="CT84" s="558">
        <v>0</v>
      </c>
      <c r="CU84" s="558">
        <v>0</v>
      </c>
      <c r="CW84" s="551" t="s">
        <v>793</v>
      </c>
      <c r="CX84" s="555" t="s">
        <v>570</v>
      </c>
      <c r="CY84" s="556" t="s">
        <v>571</v>
      </c>
      <c r="CZ84" s="558">
        <v>0.2</v>
      </c>
      <c r="DA84" s="558">
        <v>0.2</v>
      </c>
      <c r="DB84" s="558">
        <v>0.2</v>
      </c>
      <c r="DC84" s="558">
        <v>0.2</v>
      </c>
      <c r="DD84" s="558">
        <v>0.2</v>
      </c>
      <c r="DE84" s="558">
        <v>0.2</v>
      </c>
      <c r="DF84" s="558">
        <v>0.2</v>
      </c>
      <c r="DG84" s="558">
        <v>0.2</v>
      </c>
      <c r="DH84" s="558">
        <v>0.2</v>
      </c>
      <c r="DI84" s="558">
        <v>0.2</v>
      </c>
      <c r="DJ84" s="559"/>
      <c r="DK84" s="558"/>
      <c r="DL84" s="558"/>
      <c r="DN84" s="551" t="s">
        <v>793</v>
      </c>
      <c r="DO84" s="555" t="s">
        <v>570</v>
      </c>
      <c r="DP84" s="556" t="s">
        <v>571</v>
      </c>
      <c r="DQ84" s="558">
        <v>0.2</v>
      </c>
      <c r="DR84" s="558">
        <v>0.2</v>
      </c>
      <c r="DS84" s="558">
        <v>0.2</v>
      </c>
      <c r="DT84" s="558">
        <v>0.2</v>
      </c>
      <c r="DU84" s="558">
        <v>0.2</v>
      </c>
      <c r="DV84" s="558">
        <v>0.2</v>
      </c>
      <c r="DW84" s="558">
        <v>0.2</v>
      </c>
      <c r="DX84" s="558">
        <v>0.2</v>
      </c>
      <c r="DY84" s="558">
        <v>0.2</v>
      </c>
      <c r="DZ84" s="558">
        <v>0.2</v>
      </c>
      <c r="EA84" s="559"/>
      <c r="EB84" s="558"/>
      <c r="EC84" s="558"/>
      <c r="ED84" s="651"/>
      <c r="EF84" s="551" t="s">
        <v>793</v>
      </c>
      <c r="EG84" s="555" t="s">
        <v>570</v>
      </c>
      <c r="EH84" s="556" t="s">
        <v>571</v>
      </c>
      <c r="EI84" s="691">
        <v>0</v>
      </c>
      <c r="EJ84" s="691">
        <v>0</v>
      </c>
      <c r="EK84" s="691">
        <v>0</v>
      </c>
      <c r="EL84" s="691">
        <v>0</v>
      </c>
      <c r="EM84" s="691">
        <v>0</v>
      </c>
      <c r="EN84" s="691">
        <v>0</v>
      </c>
      <c r="EO84" s="691">
        <v>0</v>
      </c>
      <c r="EP84" s="691">
        <v>0</v>
      </c>
      <c r="EQ84" s="691">
        <v>0</v>
      </c>
      <c r="ER84" s="691">
        <v>0</v>
      </c>
      <c r="ES84" s="691">
        <v>0</v>
      </c>
      <c r="ET84" s="691">
        <f t="shared" si="171"/>
        <v>0</v>
      </c>
      <c r="EU84" s="691">
        <f t="shared" si="172"/>
        <v>0</v>
      </c>
      <c r="EW84" s="551" t="s">
        <v>793</v>
      </c>
      <c r="EX84" s="555" t="s">
        <v>570</v>
      </c>
      <c r="EY84" s="556" t="s">
        <v>571</v>
      </c>
      <c r="EZ84" s="771">
        <v>0</v>
      </c>
      <c r="FA84" s="680"/>
      <c r="FB84" s="680"/>
      <c r="FC84" s="680"/>
      <c r="FD84" s="680"/>
      <c r="FE84" s="680"/>
      <c r="FF84" s="680"/>
      <c r="FG84" s="680"/>
      <c r="FH84" s="680"/>
      <c r="FI84" s="680"/>
      <c r="FJ84" s="680"/>
      <c r="FK84" s="680"/>
      <c r="FL84" s="680"/>
    </row>
    <row r="85" spans="1:168">
      <c r="A85" s="91"/>
      <c r="B85" s="951" t="str">
        <f t="shared" si="167"/>
        <v>2.2.3</v>
      </c>
      <c r="C85" s="981" t="str">
        <f t="shared" si="121"/>
        <v>主要内装仕上げ材の更新必要間隔</v>
      </c>
      <c r="D85" s="984" t="e">
        <f t="shared" si="170"/>
        <v>#REF!</v>
      </c>
      <c r="E85" s="983" t="e">
        <f t="shared" si="170"/>
        <v>#REF!</v>
      </c>
      <c r="F85" s="91"/>
      <c r="G85" s="983" t="e">
        <f t="shared" si="156"/>
        <v>#REF!</v>
      </c>
      <c r="H85" s="983" t="e">
        <f t="shared" si="157"/>
        <v>#REF!</v>
      </c>
      <c r="I85" s="983"/>
      <c r="J85" s="983"/>
      <c r="K85" s="983" t="e">
        <f>IF(#REF!=0,0,1)</f>
        <v>#REF!</v>
      </c>
      <c r="L85" s="983" t="e">
        <f>IF(#REF!=0,0,1)</f>
        <v>#REF!</v>
      </c>
      <c r="M85" s="983">
        <f t="shared" si="122"/>
        <v>0.1</v>
      </c>
      <c r="N85" s="983">
        <f t="shared" si="158"/>
        <v>0</v>
      </c>
      <c r="O85" s="91"/>
      <c r="P85" s="1047"/>
      <c r="Q85" s="1028"/>
      <c r="R85" s="1008">
        <v>3</v>
      </c>
      <c r="S85" s="1251" t="s">
        <v>224</v>
      </c>
      <c r="T85" s="1243"/>
      <c r="U85" s="892"/>
      <c r="V85" s="804">
        <f t="shared" si="169"/>
        <v>0</v>
      </c>
      <c r="W85" s="805">
        <f t="shared" si="168"/>
        <v>0</v>
      </c>
      <c r="X85" s="91"/>
      <c r="Y85" s="929">
        <f t="shared" si="142"/>
        <v>0</v>
      </c>
      <c r="Z85" s="929">
        <f t="shared" si="143"/>
        <v>0</v>
      </c>
      <c r="AA85" s="929">
        <f t="shared" si="144"/>
        <v>0</v>
      </c>
      <c r="AB85" s="929">
        <f t="shared" si="145"/>
        <v>0</v>
      </c>
      <c r="AC85" s="929">
        <f t="shared" si="146"/>
        <v>0</v>
      </c>
      <c r="AD85" s="929">
        <f t="shared" si="147"/>
        <v>0</v>
      </c>
      <c r="AE85" s="929">
        <f t="shared" si="148"/>
        <v>0</v>
      </c>
      <c r="AF85" s="929">
        <f t="shared" si="149"/>
        <v>0</v>
      </c>
      <c r="AG85" s="929">
        <f t="shared" si="150"/>
        <v>0</v>
      </c>
      <c r="AH85" s="929">
        <f t="shared" si="151"/>
        <v>0</v>
      </c>
      <c r="AI85" s="929">
        <f t="shared" si="152"/>
        <v>0</v>
      </c>
      <c r="AJ85" s="929">
        <f t="shared" si="153"/>
        <v>0</v>
      </c>
      <c r="AK85" s="929">
        <f t="shared" si="154"/>
        <v>0</v>
      </c>
      <c r="AL85" s="91"/>
      <c r="AM85" s="785"/>
      <c r="AN85" s="785"/>
      <c r="AO85" s="785"/>
      <c r="AP85" s="785"/>
      <c r="AQ85" s="785"/>
      <c r="AR85" s="785"/>
      <c r="AS85" s="785"/>
      <c r="AT85" s="785"/>
      <c r="AU85" s="785"/>
      <c r="AV85" s="785"/>
      <c r="AW85" s="785"/>
      <c r="AX85" s="785"/>
      <c r="AY85" s="785"/>
      <c r="AZ85" s="91"/>
      <c r="BA85" s="990"/>
      <c r="BB85" s="990" t="e">
        <f t="shared" si="155"/>
        <v>#REF!</v>
      </c>
      <c r="BC85" s="990"/>
      <c r="BD85" s="991" t="e">
        <f>BR85*#REF!</f>
        <v>#REF!</v>
      </c>
      <c r="BE85" s="991" t="e">
        <f>BS85*#REF!</f>
        <v>#REF!</v>
      </c>
      <c r="BF85" s="991" t="e">
        <f>BT85*#REF!</f>
        <v>#REF!</v>
      </c>
      <c r="BG85" s="991" t="e">
        <f>BU85*#REF!</f>
        <v>#REF!</v>
      </c>
      <c r="BH85" s="1011" t="e">
        <f>BV85*#REF!</f>
        <v>#REF!</v>
      </c>
      <c r="BI85" s="991" t="e">
        <f>BW85*#REF!</f>
        <v>#REF!</v>
      </c>
      <c r="BJ85" s="991" t="e">
        <f>BX85*#REF!</f>
        <v>#REF!</v>
      </c>
      <c r="BK85" s="991" t="e">
        <f>BY85*#REF!</f>
        <v>#REF!</v>
      </c>
      <c r="BL85" s="991" t="e">
        <f>BZ85*#REF!</f>
        <v>#REF!</v>
      </c>
      <c r="BM85" s="991" t="e">
        <f>CA85*#REF!</f>
        <v>#REF!</v>
      </c>
      <c r="BN85" s="91"/>
      <c r="BO85" s="992" t="str">
        <f t="shared" si="123"/>
        <v>2.2.3</v>
      </c>
      <c r="BP85" s="992" t="str">
        <f t="shared" si="124"/>
        <v xml:space="preserve"> Q2 2.2</v>
      </c>
      <c r="BQ85" s="981" t="str">
        <f t="shared" si="125"/>
        <v>主要内装仕上げ材の更新必要間隔</v>
      </c>
      <c r="BR85" s="993">
        <f t="shared" si="126"/>
        <v>0.1</v>
      </c>
      <c r="BS85" s="993">
        <f t="shared" si="127"/>
        <v>0.1</v>
      </c>
      <c r="BT85" s="993">
        <f t="shared" si="128"/>
        <v>0.1</v>
      </c>
      <c r="BU85" s="993">
        <f t="shared" si="129"/>
        <v>0.1</v>
      </c>
      <c r="BV85" s="1012">
        <f t="shared" si="130"/>
        <v>0.1</v>
      </c>
      <c r="BW85" s="993">
        <f t="shared" si="131"/>
        <v>0.1</v>
      </c>
      <c r="BX85" s="993">
        <f t="shared" si="132"/>
        <v>0.1</v>
      </c>
      <c r="BY85" s="993">
        <f t="shared" si="133"/>
        <v>0.1</v>
      </c>
      <c r="BZ85" s="993">
        <f t="shared" si="134"/>
        <v>0.1</v>
      </c>
      <c r="CA85" s="993">
        <f t="shared" si="135"/>
        <v>0.1</v>
      </c>
      <c r="CB85" s="994">
        <f t="shared" si="136"/>
        <v>0</v>
      </c>
      <c r="CC85" s="993">
        <f t="shared" si="137"/>
        <v>0</v>
      </c>
      <c r="CD85" s="993">
        <f t="shared" si="138"/>
        <v>0</v>
      </c>
      <c r="CF85" s="551" t="s">
        <v>794</v>
      </c>
      <c r="CG85" s="555" t="s">
        <v>570</v>
      </c>
      <c r="CH85" s="556" t="s">
        <v>572</v>
      </c>
      <c r="CI85" s="563">
        <v>0</v>
      </c>
      <c r="CJ85" s="563">
        <v>0</v>
      </c>
      <c r="CK85" s="563">
        <v>0</v>
      </c>
      <c r="CL85" s="563">
        <v>0</v>
      </c>
      <c r="CM85" s="563">
        <v>0</v>
      </c>
      <c r="CN85" s="563">
        <v>0</v>
      </c>
      <c r="CO85" s="558">
        <v>0</v>
      </c>
      <c r="CP85" s="563">
        <v>0</v>
      </c>
      <c r="CQ85" s="563">
        <v>0</v>
      </c>
      <c r="CR85" s="563">
        <v>0</v>
      </c>
      <c r="CS85" s="559">
        <v>0</v>
      </c>
      <c r="CT85" s="558">
        <v>0</v>
      </c>
      <c r="CU85" s="558">
        <v>0</v>
      </c>
      <c r="CW85" s="551" t="s">
        <v>794</v>
      </c>
      <c r="CX85" s="555" t="s">
        <v>570</v>
      </c>
      <c r="CY85" s="556" t="s">
        <v>572</v>
      </c>
      <c r="CZ85" s="558">
        <v>0.1</v>
      </c>
      <c r="DA85" s="558">
        <v>0.1</v>
      </c>
      <c r="DB85" s="558">
        <v>0.1</v>
      </c>
      <c r="DC85" s="558">
        <v>0.1</v>
      </c>
      <c r="DD85" s="558">
        <v>0.1</v>
      </c>
      <c r="DE85" s="558">
        <v>0.1</v>
      </c>
      <c r="DF85" s="558">
        <v>0.1</v>
      </c>
      <c r="DG85" s="558">
        <v>0.1</v>
      </c>
      <c r="DH85" s="558">
        <v>0.1</v>
      </c>
      <c r="DI85" s="558">
        <v>0.1</v>
      </c>
      <c r="DJ85" s="559"/>
      <c r="DK85" s="558"/>
      <c r="DL85" s="558"/>
      <c r="DN85" s="551" t="s">
        <v>794</v>
      </c>
      <c r="DO85" s="555" t="s">
        <v>570</v>
      </c>
      <c r="DP85" s="556" t="s">
        <v>572</v>
      </c>
      <c r="DQ85" s="558">
        <v>0.1</v>
      </c>
      <c r="DR85" s="558">
        <v>0.1</v>
      </c>
      <c r="DS85" s="558">
        <v>0.1</v>
      </c>
      <c r="DT85" s="558">
        <v>0.1</v>
      </c>
      <c r="DU85" s="558">
        <v>0.1</v>
      </c>
      <c r="DV85" s="558">
        <v>0.1</v>
      </c>
      <c r="DW85" s="558">
        <v>0.1</v>
      </c>
      <c r="DX85" s="558">
        <v>0.1</v>
      </c>
      <c r="DY85" s="558">
        <v>0.1</v>
      </c>
      <c r="DZ85" s="558">
        <v>0.1</v>
      </c>
      <c r="EA85" s="559"/>
      <c r="EB85" s="558"/>
      <c r="EC85" s="558"/>
      <c r="ED85" s="651"/>
      <c r="EF85" s="551" t="s">
        <v>794</v>
      </c>
      <c r="EG85" s="555" t="s">
        <v>570</v>
      </c>
      <c r="EH85" s="556" t="s">
        <v>572</v>
      </c>
      <c r="EI85" s="691">
        <v>0</v>
      </c>
      <c r="EJ85" s="691">
        <v>0</v>
      </c>
      <c r="EK85" s="691">
        <v>0</v>
      </c>
      <c r="EL85" s="691">
        <v>0</v>
      </c>
      <c r="EM85" s="691">
        <v>0</v>
      </c>
      <c r="EN85" s="691">
        <v>0</v>
      </c>
      <c r="EO85" s="691">
        <v>0</v>
      </c>
      <c r="EP85" s="691">
        <v>0</v>
      </c>
      <c r="EQ85" s="691">
        <v>0</v>
      </c>
      <c r="ER85" s="691">
        <v>0</v>
      </c>
      <c r="ES85" s="691">
        <v>0</v>
      </c>
      <c r="ET85" s="691">
        <f t="shared" si="171"/>
        <v>0</v>
      </c>
      <c r="EU85" s="691">
        <f t="shared" si="172"/>
        <v>0</v>
      </c>
      <c r="EW85" s="551" t="s">
        <v>794</v>
      </c>
      <c r="EX85" s="555" t="s">
        <v>570</v>
      </c>
      <c r="EY85" s="556" t="s">
        <v>572</v>
      </c>
      <c r="EZ85" s="771">
        <v>0</v>
      </c>
      <c r="FA85" s="680"/>
      <c r="FB85" s="680"/>
      <c r="FC85" s="680"/>
      <c r="FD85" s="680"/>
      <c r="FE85" s="680"/>
      <c r="FF85" s="680"/>
      <c r="FG85" s="680"/>
      <c r="FH85" s="680"/>
      <c r="FI85" s="680"/>
      <c r="FJ85" s="680"/>
      <c r="FK85" s="680"/>
      <c r="FL85" s="680"/>
    </row>
    <row r="86" spans="1:168">
      <c r="A86" s="91"/>
      <c r="B86" s="951" t="str">
        <f t="shared" si="167"/>
        <v>2.2.4</v>
      </c>
      <c r="C86" s="981" t="str">
        <f t="shared" si="121"/>
        <v>空調換気ダクトの更新必要間隔</v>
      </c>
      <c r="D86" s="984" t="e">
        <f t="shared" si="170"/>
        <v>#REF!</v>
      </c>
      <c r="E86" s="983" t="e">
        <f t="shared" si="170"/>
        <v>#REF!</v>
      </c>
      <c r="F86" s="91"/>
      <c r="G86" s="983" t="e">
        <f t="shared" si="156"/>
        <v>#REF!</v>
      </c>
      <c r="H86" s="983" t="e">
        <f t="shared" si="157"/>
        <v>#REF!</v>
      </c>
      <c r="I86" s="983"/>
      <c r="J86" s="983"/>
      <c r="K86" s="983" t="e">
        <f>IF(#REF!=0,0,1)</f>
        <v>#REF!</v>
      </c>
      <c r="L86" s="983" t="e">
        <f>IF(#REF!=0,0,1)</f>
        <v>#REF!</v>
      </c>
      <c r="M86" s="983">
        <f t="shared" si="122"/>
        <v>0.1</v>
      </c>
      <c r="N86" s="983">
        <f t="shared" si="158"/>
        <v>0</v>
      </c>
      <c r="O86" s="91"/>
      <c r="P86" s="1047"/>
      <c r="Q86" s="1028"/>
      <c r="R86" s="1008">
        <v>4</v>
      </c>
      <c r="S86" s="988" t="s">
        <v>225</v>
      </c>
      <c r="T86" s="1029"/>
      <c r="U86" s="892"/>
      <c r="V86" s="804">
        <f t="shared" si="169"/>
        <v>0</v>
      </c>
      <c r="W86" s="805">
        <f t="shared" si="168"/>
        <v>0</v>
      </c>
      <c r="X86" s="91"/>
      <c r="Y86" s="929">
        <f t="shared" si="142"/>
        <v>0</v>
      </c>
      <c r="Z86" s="929">
        <f t="shared" si="143"/>
        <v>0</v>
      </c>
      <c r="AA86" s="929">
        <f t="shared" si="144"/>
        <v>0</v>
      </c>
      <c r="AB86" s="929">
        <f t="shared" si="145"/>
        <v>0</v>
      </c>
      <c r="AC86" s="929">
        <f t="shared" si="146"/>
        <v>0</v>
      </c>
      <c r="AD86" s="929">
        <f t="shared" si="147"/>
        <v>0</v>
      </c>
      <c r="AE86" s="929">
        <f t="shared" si="148"/>
        <v>0</v>
      </c>
      <c r="AF86" s="929">
        <f t="shared" si="149"/>
        <v>0</v>
      </c>
      <c r="AG86" s="929">
        <f t="shared" si="150"/>
        <v>0</v>
      </c>
      <c r="AH86" s="929">
        <f t="shared" si="151"/>
        <v>0</v>
      </c>
      <c r="AI86" s="929">
        <f t="shared" si="152"/>
        <v>0</v>
      </c>
      <c r="AJ86" s="929">
        <f t="shared" si="153"/>
        <v>0</v>
      </c>
      <c r="AK86" s="929">
        <f t="shared" si="154"/>
        <v>0</v>
      </c>
      <c r="AL86" s="91"/>
      <c r="AM86" s="785"/>
      <c r="AN86" s="785"/>
      <c r="AO86" s="785"/>
      <c r="AP86" s="785"/>
      <c r="AQ86" s="785"/>
      <c r="AR86" s="785"/>
      <c r="AS86" s="785"/>
      <c r="AT86" s="785"/>
      <c r="AU86" s="785"/>
      <c r="AV86" s="785"/>
      <c r="AW86" s="785"/>
      <c r="AX86" s="785"/>
      <c r="AY86" s="785"/>
      <c r="AZ86" s="91"/>
      <c r="BA86" s="990"/>
      <c r="BB86" s="990" t="e">
        <f t="shared" si="155"/>
        <v>#REF!</v>
      </c>
      <c r="BC86" s="990"/>
      <c r="BD86" s="991" t="e">
        <f>BR86*#REF!</f>
        <v>#REF!</v>
      </c>
      <c r="BE86" s="991" t="e">
        <f>BS86*#REF!</f>
        <v>#REF!</v>
      </c>
      <c r="BF86" s="991" t="e">
        <f>BT86*#REF!</f>
        <v>#REF!</v>
      </c>
      <c r="BG86" s="991" t="e">
        <f>BU86*#REF!</f>
        <v>#REF!</v>
      </c>
      <c r="BH86" s="1011" t="e">
        <f>BV86*#REF!</f>
        <v>#REF!</v>
      </c>
      <c r="BI86" s="991" t="e">
        <f>BW86*#REF!</f>
        <v>#REF!</v>
      </c>
      <c r="BJ86" s="991" t="e">
        <f>BX86*#REF!</f>
        <v>#REF!</v>
      </c>
      <c r="BK86" s="991" t="e">
        <f>BY86*#REF!</f>
        <v>#REF!</v>
      </c>
      <c r="BL86" s="991" t="e">
        <f>BZ86*#REF!</f>
        <v>#REF!</v>
      </c>
      <c r="BM86" s="991" t="e">
        <f>CA86*#REF!</f>
        <v>#REF!</v>
      </c>
      <c r="BN86" s="91"/>
      <c r="BO86" s="992" t="str">
        <f t="shared" si="123"/>
        <v>2.2.4</v>
      </c>
      <c r="BP86" s="992" t="str">
        <f t="shared" si="124"/>
        <v xml:space="preserve"> Q2 2.2</v>
      </c>
      <c r="BQ86" s="981" t="str">
        <f t="shared" si="125"/>
        <v>空調換気ダクトの更新必要間隔</v>
      </c>
      <c r="BR86" s="993">
        <f t="shared" si="126"/>
        <v>0.1</v>
      </c>
      <c r="BS86" s="993">
        <f t="shared" si="127"/>
        <v>0.1</v>
      </c>
      <c r="BT86" s="993">
        <f t="shared" si="128"/>
        <v>0.1</v>
      </c>
      <c r="BU86" s="993">
        <f t="shared" si="129"/>
        <v>0.1</v>
      </c>
      <c r="BV86" s="1012">
        <f t="shared" si="130"/>
        <v>0.1</v>
      </c>
      <c r="BW86" s="993">
        <f t="shared" si="131"/>
        <v>0.1</v>
      </c>
      <c r="BX86" s="993">
        <f t="shared" si="132"/>
        <v>0.1</v>
      </c>
      <c r="BY86" s="993">
        <f t="shared" si="133"/>
        <v>0.1</v>
      </c>
      <c r="BZ86" s="993">
        <f t="shared" si="134"/>
        <v>0.1</v>
      </c>
      <c r="CA86" s="993">
        <f t="shared" si="135"/>
        <v>0.1</v>
      </c>
      <c r="CB86" s="994">
        <f t="shared" si="136"/>
        <v>0</v>
      </c>
      <c r="CC86" s="993">
        <f t="shared" si="137"/>
        <v>0</v>
      </c>
      <c r="CD86" s="993">
        <f t="shared" si="138"/>
        <v>0</v>
      </c>
      <c r="CF86" s="551" t="s">
        <v>795</v>
      </c>
      <c r="CG86" s="555" t="s">
        <v>570</v>
      </c>
      <c r="CH86" s="556" t="s">
        <v>573</v>
      </c>
      <c r="CI86" s="554">
        <v>0.1</v>
      </c>
      <c r="CJ86" s="554">
        <v>0.1</v>
      </c>
      <c r="CK86" s="554">
        <v>0.1</v>
      </c>
      <c r="CL86" s="554">
        <v>0.1</v>
      </c>
      <c r="CM86" s="554">
        <v>0.1</v>
      </c>
      <c r="CN86" s="554">
        <v>0.1</v>
      </c>
      <c r="CO86" s="558">
        <v>0.1</v>
      </c>
      <c r="CP86" s="554">
        <v>0.1</v>
      </c>
      <c r="CQ86" s="554">
        <v>0.1</v>
      </c>
      <c r="CR86" s="554">
        <v>0.1</v>
      </c>
      <c r="CS86" s="559">
        <v>0</v>
      </c>
      <c r="CT86" s="558">
        <v>0</v>
      </c>
      <c r="CU86" s="558">
        <v>0</v>
      </c>
      <c r="CW86" s="551" t="s">
        <v>796</v>
      </c>
      <c r="CX86" s="555" t="s">
        <v>570</v>
      </c>
      <c r="CY86" s="556" t="s">
        <v>549</v>
      </c>
      <c r="CZ86" s="558">
        <v>0.1</v>
      </c>
      <c r="DA86" s="558">
        <v>0.1</v>
      </c>
      <c r="DB86" s="558">
        <v>0.1</v>
      </c>
      <c r="DC86" s="558">
        <v>0.1</v>
      </c>
      <c r="DD86" s="558">
        <v>0.1</v>
      </c>
      <c r="DE86" s="558">
        <v>0.1</v>
      </c>
      <c r="DF86" s="558">
        <v>0.1</v>
      </c>
      <c r="DG86" s="558">
        <v>0.1</v>
      </c>
      <c r="DH86" s="558">
        <v>0.1</v>
      </c>
      <c r="DI86" s="558">
        <v>0.1</v>
      </c>
      <c r="DJ86" s="559"/>
      <c r="DK86" s="558"/>
      <c r="DL86" s="558"/>
      <c r="DN86" s="551" t="s">
        <v>796</v>
      </c>
      <c r="DO86" s="555" t="s">
        <v>570</v>
      </c>
      <c r="DP86" s="556" t="s">
        <v>573</v>
      </c>
      <c r="DQ86" s="558">
        <v>0.1</v>
      </c>
      <c r="DR86" s="558">
        <v>0.1</v>
      </c>
      <c r="DS86" s="558">
        <v>0.1</v>
      </c>
      <c r="DT86" s="558">
        <v>0.1</v>
      </c>
      <c r="DU86" s="558">
        <v>0.1</v>
      </c>
      <c r="DV86" s="558">
        <v>0.1</v>
      </c>
      <c r="DW86" s="558">
        <v>0.1</v>
      </c>
      <c r="DX86" s="558">
        <v>0.1</v>
      </c>
      <c r="DY86" s="558">
        <v>0.1</v>
      </c>
      <c r="DZ86" s="558">
        <v>0.1</v>
      </c>
      <c r="EA86" s="559"/>
      <c r="EB86" s="558"/>
      <c r="EC86" s="558"/>
      <c r="ED86" s="651"/>
      <c r="EF86" s="551" t="s">
        <v>795</v>
      </c>
      <c r="EG86" s="555" t="s">
        <v>570</v>
      </c>
      <c r="EH86" s="556" t="s">
        <v>573</v>
      </c>
      <c r="EI86" s="691">
        <v>0</v>
      </c>
      <c r="EJ86" s="691">
        <v>0</v>
      </c>
      <c r="EK86" s="691">
        <v>0</v>
      </c>
      <c r="EL86" s="691">
        <v>0</v>
      </c>
      <c r="EM86" s="691">
        <v>0</v>
      </c>
      <c r="EN86" s="691">
        <v>0</v>
      </c>
      <c r="EO86" s="691">
        <v>0</v>
      </c>
      <c r="EP86" s="691">
        <v>0</v>
      </c>
      <c r="EQ86" s="691">
        <v>0</v>
      </c>
      <c r="ER86" s="691">
        <v>0</v>
      </c>
      <c r="ES86" s="691">
        <v>0</v>
      </c>
      <c r="ET86" s="691">
        <f t="shared" si="171"/>
        <v>0</v>
      </c>
      <c r="EU86" s="691">
        <f t="shared" si="172"/>
        <v>0</v>
      </c>
      <c r="EW86" s="551" t="s">
        <v>795</v>
      </c>
      <c r="EX86" s="555" t="s">
        <v>570</v>
      </c>
      <c r="EY86" s="556" t="s">
        <v>573</v>
      </c>
      <c r="EZ86" s="771">
        <v>0</v>
      </c>
      <c r="FA86" s="680"/>
      <c r="FB86" s="680"/>
      <c r="FC86" s="680"/>
      <c r="FD86" s="680"/>
      <c r="FE86" s="680"/>
      <c r="FF86" s="680"/>
      <c r="FG86" s="680"/>
      <c r="FH86" s="680"/>
      <c r="FI86" s="680"/>
      <c r="FJ86" s="680"/>
      <c r="FK86" s="680"/>
      <c r="FL86" s="680"/>
    </row>
    <row r="87" spans="1:168">
      <c r="A87" s="91"/>
      <c r="B87" s="951" t="str">
        <f t="shared" si="167"/>
        <v>2.2.5</v>
      </c>
      <c r="C87" s="981" t="str">
        <f t="shared" si="121"/>
        <v>空調・給排水配管の更新必要間隔</v>
      </c>
      <c r="D87" s="984" t="e">
        <f t="shared" si="170"/>
        <v>#REF!</v>
      </c>
      <c r="E87" s="983" t="e">
        <f t="shared" si="170"/>
        <v>#REF!</v>
      </c>
      <c r="F87" s="91"/>
      <c r="G87" s="983" t="e">
        <f t="shared" si="156"/>
        <v>#REF!</v>
      </c>
      <c r="H87" s="983" t="e">
        <f t="shared" si="157"/>
        <v>#REF!</v>
      </c>
      <c r="I87" s="983"/>
      <c r="J87" s="983"/>
      <c r="K87" s="983" t="e">
        <f>IF(#REF!=0,0,1)</f>
        <v>#REF!</v>
      </c>
      <c r="L87" s="983" t="e">
        <f>IF(#REF!=0,0,1)</f>
        <v>#REF!</v>
      </c>
      <c r="M87" s="983">
        <f t="shared" si="122"/>
        <v>0.2</v>
      </c>
      <c r="N87" s="983">
        <f t="shared" si="158"/>
        <v>0</v>
      </c>
      <c r="O87" s="91"/>
      <c r="P87" s="1047"/>
      <c r="Q87" s="1028"/>
      <c r="R87" s="1008">
        <v>5</v>
      </c>
      <c r="S87" s="1251" t="s">
        <v>226</v>
      </c>
      <c r="T87" s="1243"/>
      <c r="U87" s="892"/>
      <c r="V87" s="804">
        <f t="shared" si="169"/>
        <v>0</v>
      </c>
      <c r="W87" s="805">
        <f t="shared" si="168"/>
        <v>0</v>
      </c>
      <c r="X87" s="91"/>
      <c r="Y87" s="929">
        <f t="shared" si="142"/>
        <v>0</v>
      </c>
      <c r="Z87" s="929">
        <f t="shared" si="143"/>
        <v>0</v>
      </c>
      <c r="AA87" s="929">
        <f t="shared" si="144"/>
        <v>0</v>
      </c>
      <c r="AB87" s="929">
        <f t="shared" si="145"/>
        <v>0</v>
      </c>
      <c r="AC87" s="929">
        <f t="shared" si="146"/>
        <v>0</v>
      </c>
      <c r="AD87" s="929">
        <f t="shared" si="147"/>
        <v>0</v>
      </c>
      <c r="AE87" s="929">
        <f t="shared" si="148"/>
        <v>0</v>
      </c>
      <c r="AF87" s="929">
        <f t="shared" si="149"/>
        <v>0</v>
      </c>
      <c r="AG87" s="929">
        <f t="shared" si="150"/>
        <v>0</v>
      </c>
      <c r="AH87" s="929">
        <f t="shared" si="151"/>
        <v>0</v>
      </c>
      <c r="AI87" s="929">
        <f t="shared" si="152"/>
        <v>0</v>
      </c>
      <c r="AJ87" s="929">
        <f t="shared" si="153"/>
        <v>0</v>
      </c>
      <c r="AK87" s="929">
        <f t="shared" si="154"/>
        <v>0</v>
      </c>
      <c r="AL87" s="91"/>
      <c r="AM87" s="785"/>
      <c r="AN87" s="785"/>
      <c r="AO87" s="785"/>
      <c r="AP87" s="785"/>
      <c r="AQ87" s="785"/>
      <c r="AR87" s="785"/>
      <c r="AS87" s="785"/>
      <c r="AT87" s="785"/>
      <c r="AU87" s="785"/>
      <c r="AV87" s="785"/>
      <c r="AW87" s="785"/>
      <c r="AX87" s="785"/>
      <c r="AY87" s="785"/>
      <c r="AZ87" s="91"/>
      <c r="BA87" s="990"/>
      <c r="BB87" s="990" t="e">
        <f t="shared" si="155"/>
        <v>#REF!</v>
      </c>
      <c r="BC87" s="990"/>
      <c r="BD87" s="991" t="e">
        <f>BR87*#REF!</f>
        <v>#REF!</v>
      </c>
      <c r="BE87" s="991" t="e">
        <f>BS87*#REF!</f>
        <v>#REF!</v>
      </c>
      <c r="BF87" s="991" t="e">
        <f>BT87*#REF!</f>
        <v>#REF!</v>
      </c>
      <c r="BG87" s="991" t="e">
        <f>BU87*#REF!</f>
        <v>#REF!</v>
      </c>
      <c r="BH87" s="1011" t="e">
        <f>BV87*#REF!</f>
        <v>#REF!</v>
      </c>
      <c r="BI87" s="991" t="e">
        <f>BW87*#REF!</f>
        <v>#REF!</v>
      </c>
      <c r="BJ87" s="991" t="e">
        <f>BX87*#REF!</f>
        <v>#REF!</v>
      </c>
      <c r="BK87" s="991" t="e">
        <f>BY87*#REF!</f>
        <v>#REF!</v>
      </c>
      <c r="BL87" s="991" t="e">
        <f>BZ87*#REF!</f>
        <v>#REF!</v>
      </c>
      <c r="BM87" s="991" t="e">
        <f>CA87*#REF!</f>
        <v>#REF!</v>
      </c>
      <c r="BN87" s="91"/>
      <c r="BO87" s="992" t="str">
        <f t="shared" si="123"/>
        <v>2.2.5</v>
      </c>
      <c r="BP87" s="992" t="str">
        <f t="shared" si="124"/>
        <v xml:space="preserve"> Q2 2.2</v>
      </c>
      <c r="BQ87" s="981" t="str">
        <f t="shared" si="125"/>
        <v>空調・給排水配管の更新必要間隔</v>
      </c>
      <c r="BR87" s="993">
        <f t="shared" si="126"/>
        <v>0.2</v>
      </c>
      <c r="BS87" s="993">
        <f t="shared" si="127"/>
        <v>0.2</v>
      </c>
      <c r="BT87" s="993">
        <f t="shared" si="128"/>
        <v>0.2</v>
      </c>
      <c r="BU87" s="993">
        <f t="shared" si="129"/>
        <v>0.2</v>
      </c>
      <c r="BV87" s="1012">
        <f t="shared" si="130"/>
        <v>0.2</v>
      </c>
      <c r="BW87" s="993">
        <f t="shared" si="131"/>
        <v>0.2</v>
      </c>
      <c r="BX87" s="993">
        <f t="shared" si="132"/>
        <v>0.2</v>
      </c>
      <c r="BY87" s="993">
        <f t="shared" si="133"/>
        <v>0.2</v>
      </c>
      <c r="BZ87" s="993">
        <f t="shared" si="134"/>
        <v>0.2</v>
      </c>
      <c r="CA87" s="993">
        <f t="shared" si="135"/>
        <v>0.2</v>
      </c>
      <c r="CB87" s="994">
        <f t="shared" si="136"/>
        <v>0</v>
      </c>
      <c r="CC87" s="993">
        <f t="shared" si="137"/>
        <v>0</v>
      </c>
      <c r="CD87" s="993">
        <f t="shared" si="138"/>
        <v>0</v>
      </c>
      <c r="CF87" s="551" t="s">
        <v>797</v>
      </c>
      <c r="CG87" s="555" t="s">
        <v>570</v>
      </c>
      <c r="CH87" s="556" t="s">
        <v>574</v>
      </c>
      <c r="CI87" s="554">
        <v>0.1</v>
      </c>
      <c r="CJ87" s="554">
        <v>0.1</v>
      </c>
      <c r="CK87" s="554">
        <v>0.1</v>
      </c>
      <c r="CL87" s="554">
        <v>0.1</v>
      </c>
      <c r="CM87" s="554">
        <v>0.1</v>
      </c>
      <c r="CN87" s="554">
        <v>0.1</v>
      </c>
      <c r="CO87" s="558">
        <v>0.1</v>
      </c>
      <c r="CP87" s="554">
        <v>0.1</v>
      </c>
      <c r="CQ87" s="554">
        <v>0.1</v>
      </c>
      <c r="CR87" s="554">
        <v>0.1</v>
      </c>
      <c r="CS87" s="559"/>
      <c r="CT87" s="558"/>
      <c r="CU87" s="558"/>
      <c r="CW87" s="551" t="s">
        <v>798</v>
      </c>
      <c r="CX87" s="555" t="s">
        <v>570</v>
      </c>
      <c r="CY87" s="556" t="s">
        <v>550</v>
      </c>
      <c r="CZ87" s="558">
        <v>0.2</v>
      </c>
      <c r="DA87" s="558">
        <v>0.2</v>
      </c>
      <c r="DB87" s="558">
        <v>0.2</v>
      </c>
      <c r="DC87" s="558">
        <v>0.2</v>
      </c>
      <c r="DD87" s="558">
        <v>0.2</v>
      </c>
      <c r="DE87" s="558">
        <v>0.2</v>
      </c>
      <c r="DF87" s="558">
        <v>0.2</v>
      </c>
      <c r="DG87" s="558">
        <v>0.2</v>
      </c>
      <c r="DH87" s="558">
        <v>0.2</v>
      </c>
      <c r="DI87" s="558">
        <v>0.2</v>
      </c>
      <c r="DJ87" s="559"/>
      <c r="DK87" s="558"/>
      <c r="DL87" s="558"/>
      <c r="DN87" s="551" t="s">
        <v>798</v>
      </c>
      <c r="DO87" s="555" t="s">
        <v>570</v>
      </c>
      <c r="DP87" s="556" t="s">
        <v>574</v>
      </c>
      <c r="DQ87" s="558">
        <v>0.2</v>
      </c>
      <c r="DR87" s="558">
        <v>0.2</v>
      </c>
      <c r="DS87" s="558">
        <v>0.2</v>
      </c>
      <c r="DT87" s="558">
        <v>0.2</v>
      </c>
      <c r="DU87" s="558">
        <v>0.2</v>
      </c>
      <c r="DV87" s="558">
        <v>0.2</v>
      </c>
      <c r="DW87" s="558">
        <v>0.2</v>
      </c>
      <c r="DX87" s="558">
        <v>0.2</v>
      </c>
      <c r="DY87" s="558">
        <v>0.2</v>
      </c>
      <c r="DZ87" s="558">
        <v>0.2</v>
      </c>
      <c r="EA87" s="559"/>
      <c r="EB87" s="558"/>
      <c r="EC87" s="558"/>
      <c r="ED87" s="651"/>
      <c r="EF87" s="551" t="s">
        <v>797</v>
      </c>
      <c r="EG87" s="555" t="s">
        <v>570</v>
      </c>
      <c r="EH87" s="556" t="s">
        <v>574</v>
      </c>
      <c r="EI87" s="691">
        <v>0</v>
      </c>
      <c r="EJ87" s="691">
        <v>0</v>
      </c>
      <c r="EK87" s="691">
        <v>0</v>
      </c>
      <c r="EL87" s="691">
        <v>0</v>
      </c>
      <c r="EM87" s="691">
        <v>0</v>
      </c>
      <c r="EN87" s="691">
        <v>0</v>
      </c>
      <c r="EO87" s="691">
        <v>0</v>
      </c>
      <c r="EP87" s="691">
        <v>0</v>
      </c>
      <c r="EQ87" s="691">
        <v>0</v>
      </c>
      <c r="ER87" s="691">
        <v>0</v>
      </c>
      <c r="ES87" s="691">
        <v>0</v>
      </c>
      <c r="ET87" s="691">
        <f t="shared" si="171"/>
        <v>0</v>
      </c>
      <c r="EU87" s="691">
        <f t="shared" si="172"/>
        <v>0</v>
      </c>
      <c r="EW87" s="551" t="s">
        <v>797</v>
      </c>
      <c r="EX87" s="555" t="s">
        <v>570</v>
      </c>
      <c r="EY87" s="556" t="s">
        <v>574</v>
      </c>
      <c r="EZ87" s="771">
        <v>0</v>
      </c>
      <c r="FA87" s="680"/>
      <c r="FB87" s="680"/>
      <c r="FC87" s="680"/>
      <c r="FD87" s="680"/>
      <c r="FE87" s="680"/>
      <c r="FF87" s="680"/>
      <c r="FG87" s="680"/>
      <c r="FH87" s="680"/>
      <c r="FI87" s="680"/>
      <c r="FJ87" s="680"/>
      <c r="FK87" s="680"/>
      <c r="FL87" s="680"/>
    </row>
    <row r="88" spans="1:168" ht="14.25" thickBot="1">
      <c r="A88" s="91"/>
      <c r="B88" s="951" t="str">
        <f t="shared" si="167"/>
        <v>2.2.6</v>
      </c>
      <c r="C88" s="1089" t="str">
        <f t="shared" si="121"/>
        <v>主要設備機器の更新必要間隔</v>
      </c>
      <c r="D88" s="984" t="e">
        <f t="shared" si="170"/>
        <v>#REF!</v>
      </c>
      <c r="E88" s="983" t="e">
        <f t="shared" si="170"/>
        <v>#REF!</v>
      </c>
      <c r="F88" s="91"/>
      <c r="G88" s="983" t="e">
        <f t="shared" si="156"/>
        <v>#REF!</v>
      </c>
      <c r="H88" s="983" t="e">
        <f t="shared" si="157"/>
        <v>#REF!</v>
      </c>
      <c r="I88" s="983"/>
      <c r="J88" s="983"/>
      <c r="K88" s="983" t="e">
        <f>IF(#REF!=0,0,1)</f>
        <v>#REF!</v>
      </c>
      <c r="L88" s="983" t="e">
        <f>IF(#REF!=0,0,1)</f>
        <v>#REF!</v>
      </c>
      <c r="M88" s="983">
        <f t="shared" si="122"/>
        <v>0.2</v>
      </c>
      <c r="N88" s="983">
        <f t="shared" si="158"/>
        <v>0</v>
      </c>
      <c r="O88" s="91"/>
      <c r="P88" s="1047"/>
      <c r="Q88" s="1046"/>
      <c r="R88" s="1008">
        <v>6</v>
      </c>
      <c r="S88" s="988" t="s">
        <v>227</v>
      </c>
      <c r="T88" s="1029"/>
      <c r="U88" s="892"/>
      <c r="V88" s="815">
        <f t="shared" si="169"/>
        <v>0</v>
      </c>
      <c r="W88" s="837">
        <f t="shared" si="168"/>
        <v>0</v>
      </c>
      <c r="X88" s="91"/>
      <c r="Y88" s="929">
        <f t="shared" si="142"/>
        <v>0</v>
      </c>
      <c r="Z88" s="929">
        <f t="shared" si="143"/>
        <v>0</v>
      </c>
      <c r="AA88" s="929">
        <f t="shared" si="144"/>
        <v>0</v>
      </c>
      <c r="AB88" s="929">
        <f t="shared" si="145"/>
        <v>0</v>
      </c>
      <c r="AC88" s="929">
        <f t="shared" si="146"/>
        <v>0</v>
      </c>
      <c r="AD88" s="929">
        <f t="shared" si="147"/>
        <v>0</v>
      </c>
      <c r="AE88" s="929">
        <f t="shared" si="148"/>
        <v>0</v>
      </c>
      <c r="AF88" s="929">
        <f t="shared" si="149"/>
        <v>0</v>
      </c>
      <c r="AG88" s="929">
        <f t="shared" si="150"/>
        <v>0</v>
      </c>
      <c r="AH88" s="929">
        <f t="shared" si="151"/>
        <v>0</v>
      </c>
      <c r="AI88" s="929">
        <f t="shared" si="152"/>
        <v>0</v>
      </c>
      <c r="AJ88" s="929">
        <f t="shared" si="153"/>
        <v>0</v>
      </c>
      <c r="AK88" s="929">
        <f t="shared" si="154"/>
        <v>0</v>
      </c>
      <c r="AL88" s="91"/>
      <c r="AM88" s="788"/>
      <c r="AN88" s="788"/>
      <c r="AO88" s="788"/>
      <c r="AP88" s="788"/>
      <c r="AQ88" s="788"/>
      <c r="AR88" s="788"/>
      <c r="AS88" s="788"/>
      <c r="AT88" s="788"/>
      <c r="AU88" s="788"/>
      <c r="AV88" s="788"/>
      <c r="AW88" s="788"/>
      <c r="AX88" s="788"/>
      <c r="AY88" s="788"/>
      <c r="AZ88" s="91"/>
      <c r="BA88" s="990"/>
      <c r="BB88" s="990" t="e">
        <f t="shared" si="155"/>
        <v>#REF!</v>
      </c>
      <c r="BC88" s="990"/>
      <c r="BD88" s="991" t="e">
        <f>BR88*#REF!</f>
        <v>#REF!</v>
      </c>
      <c r="BE88" s="991" t="e">
        <f>BS88*#REF!</f>
        <v>#REF!</v>
      </c>
      <c r="BF88" s="991" t="e">
        <f>BT88*#REF!</f>
        <v>#REF!</v>
      </c>
      <c r="BG88" s="991" t="e">
        <f>BU88*#REF!</f>
        <v>#REF!</v>
      </c>
      <c r="BH88" s="1011" t="e">
        <f>BV88*#REF!</f>
        <v>#REF!</v>
      </c>
      <c r="BI88" s="991" t="e">
        <f>BW88*#REF!</f>
        <v>#REF!</v>
      </c>
      <c r="BJ88" s="991" t="e">
        <f>BX88*#REF!</f>
        <v>#REF!</v>
      </c>
      <c r="BK88" s="991" t="e">
        <f>BY88*#REF!</f>
        <v>#REF!</v>
      </c>
      <c r="BL88" s="991" t="e">
        <f>BZ88*#REF!</f>
        <v>#REF!</v>
      </c>
      <c r="BM88" s="991" t="e">
        <f>CA88*#REF!</f>
        <v>#REF!</v>
      </c>
      <c r="BN88" s="91"/>
      <c r="BO88" s="992" t="str">
        <f t="shared" si="123"/>
        <v>2.2.6</v>
      </c>
      <c r="BP88" s="992" t="str">
        <f t="shared" si="124"/>
        <v xml:space="preserve"> Q2 2.2</v>
      </c>
      <c r="BQ88" s="981" t="str">
        <f t="shared" si="125"/>
        <v>主要設備機器の更新必要間隔</v>
      </c>
      <c r="BR88" s="993">
        <f t="shared" si="126"/>
        <v>0.2</v>
      </c>
      <c r="BS88" s="993">
        <f t="shared" si="127"/>
        <v>0.2</v>
      </c>
      <c r="BT88" s="993">
        <f t="shared" si="128"/>
        <v>0.2</v>
      </c>
      <c r="BU88" s="993">
        <f t="shared" si="129"/>
        <v>0.2</v>
      </c>
      <c r="BV88" s="1012">
        <f t="shared" si="130"/>
        <v>0.2</v>
      </c>
      <c r="BW88" s="993">
        <f t="shared" si="131"/>
        <v>0.2</v>
      </c>
      <c r="BX88" s="993">
        <f t="shared" si="132"/>
        <v>0.2</v>
      </c>
      <c r="BY88" s="993">
        <f t="shared" si="133"/>
        <v>0.2</v>
      </c>
      <c r="BZ88" s="993">
        <f t="shared" si="134"/>
        <v>0.2</v>
      </c>
      <c r="CA88" s="993">
        <f t="shared" si="135"/>
        <v>0.2</v>
      </c>
      <c r="CB88" s="994">
        <f t="shared" si="136"/>
        <v>0</v>
      </c>
      <c r="CC88" s="993">
        <f t="shared" si="137"/>
        <v>0</v>
      </c>
      <c r="CD88" s="993">
        <f t="shared" si="138"/>
        <v>0</v>
      </c>
      <c r="CF88" s="551" t="s">
        <v>799</v>
      </c>
      <c r="CG88" s="555" t="s">
        <v>570</v>
      </c>
      <c r="CH88" s="556" t="s">
        <v>575</v>
      </c>
      <c r="CI88" s="554">
        <v>0.2</v>
      </c>
      <c r="CJ88" s="554">
        <v>0.2</v>
      </c>
      <c r="CK88" s="554">
        <v>0.2</v>
      </c>
      <c r="CL88" s="554">
        <v>0.2</v>
      </c>
      <c r="CM88" s="554">
        <v>0.2</v>
      </c>
      <c r="CN88" s="554">
        <v>0.2</v>
      </c>
      <c r="CO88" s="558">
        <v>0.25</v>
      </c>
      <c r="CP88" s="554">
        <v>0.2</v>
      </c>
      <c r="CQ88" s="554">
        <v>0.2</v>
      </c>
      <c r="CR88" s="554">
        <v>0.2</v>
      </c>
      <c r="CS88" s="559">
        <v>0</v>
      </c>
      <c r="CT88" s="558">
        <v>0</v>
      </c>
      <c r="CU88" s="558">
        <v>0</v>
      </c>
      <c r="CW88" s="551" t="s">
        <v>799</v>
      </c>
      <c r="CX88" s="555" t="s">
        <v>570</v>
      </c>
      <c r="CY88" s="556" t="s">
        <v>575</v>
      </c>
      <c r="CZ88" s="558">
        <v>0.2</v>
      </c>
      <c r="DA88" s="558">
        <v>0.2</v>
      </c>
      <c r="DB88" s="558">
        <v>0.2</v>
      </c>
      <c r="DC88" s="558">
        <v>0.2</v>
      </c>
      <c r="DD88" s="558">
        <v>0.2</v>
      </c>
      <c r="DE88" s="558">
        <v>0.2</v>
      </c>
      <c r="DF88" s="558">
        <v>0.2</v>
      </c>
      <c r="DG88" s="558">
        <v>0.2</v>
      </c>
      <c r="DH88" s="558">
        <v>0.2</v>
      </c>
      <c r="DI88" s="558">
        <v>0.2</v>
      </c>
      <c r="DJ88" s="559"/>
      <c r="DK88" s="558"/>
      <c r="DL88" s="558"/>
      <c r="DN88" s="551" t="s">
        <v>799</v>
      </c>
      <c r="DO88" s="555" t="s">
        <v>570</v>
      </c>
      <c r="DP88" s="556" t="s">
        <v>575</v>
      </c>
      <c r="DQ88" s="558">
        <v>0.2</v>
      </c>
      <c r="DR88" s="558">
        <v>0.2</v>
      </c>
      <c r="DS88" s="558">
        <v>0.2</v>
      </c>
      <c r="DT88" s="558">
        <v>0.2</v>
      </c>
      <c r="DU88" s="558">
        <v>0.2</v>
      </c>
      <c r="DV88" s="558">
        <v>0.2</v>
      </c>
      <c r="DW88" s="558">
        <v>0.2</v>
      </c>
      <c r="DX88" s="558">
        <v>0.2</v>
      </c>
      <c r="DY88" s="558">
        <v>0.2</v>
      </c>
      <c r="DZ88" s="558">
        <v>0.2</v>
      </c>
      <c r="EA88" s="559"/>
      <c r="EB88" s="558"/>
      <c r="EC88" s="558"/>
      <c r="ED88" s="651"/>
      <c r="EF88" s="551" t="s">
        <v>799</v>
      </c>
      <c r="EG88" s="555" t="s">
        <v>570</v>
      </c>
      <c r="EH88" s="556" t="s">
        <v>575</v>
      </c>
      <c r="EI88" s="691">
        <v>0</v>
      </c>
      <c r="EJ88" s="691">
        <v>0</v>
      </c>
      <c r="EK88" s="691">
        <v>0</v>
      </c>
      <c r="EL88" s="691">
        <v>0</v>
      </c>
      <c r="EM88" s="691">
        <v>0</v>
      </c>
      <c r="EN88" s="691">
        <v>0</v>
      </c>
      <c r="EO88" s="691">
        <v>0</v>
      </c>
      <c r="EP88" s="691">
        <v>0</v>
      </c>
      <c r="EQ88" s="691">
        <v>0</v>
      </c>
      <c r="ER88" s="691">
        <v>0</v>
      </c>
      <c r="ES88" s="691">
        <v>0</v>
      </c>
      <c r="ET88" s="691">
        <f t="shared" si="171"/>
        <v>0</v>
      </c>
      <c r="EU88" s="691">
        <f t="shared" si="172"/>
        <v>0</v>
      </c>
      <c r="EW88" s="551" t="s">
        <v>799</v>
      </c>
      <c r="EX88" s="555" t="s">
        <v>570</v>
      </c>
      <c r="EY88" s="556" t="s">
        <v>575</v>
      </c>
      <c r="EZ88" s="771">
        <v>0</v>
      </c>
      <c r="FA88" s="680"/>
      <c r="FB88" s="680"/>
      <c r="FC88" s="680"/>
      <c r="FD88" s="680"/>
      <c r="FE88" s="680"/>
      <c r="FF88" s="680"/>
      <c r="FG88" s="680"/>
      <c r="FH88" s="680"/>
      <c r="FI88" s="680"/>
      <c r="FJ88" s="680"/>
      <c r="FK88" s="680"/>
      <c r="FL88" s="680"/>
    </row>
    <row r="89" spans="1:168" hidden="1">
      <c r="A89" s="91"/>
      <c r="B89" s="951">
        <f t="shared" si="167"/>
        <v>2.2999999999999998</v>
      </c>
      <c r="C89" s="1089" t="str">
        <f t="shared" si="121"/>
        <v>適切な更新</v>
      </c>
      <c r="D89" s="982" t="e">
        <f>IF(I$78=0,0,G89/I$78)</f>
        <v>#REF!</v>
      </c>
      <c r="E89" s="983" t="e">
        <f>IF(J$78=0,0,H89/J$78)</f>
        <v>#REF!</v>
      </c>
      <c r="F89" s="91"/>
      <c r="G89" s="983" t="e">
        <f>K89*M89</f>
        <v>#REF!</v>
      </c>
      <c r="H89" s="983" t="e">
        <f t="shared" si="157"/>
        <v>#REF!</v>
      </c>
      <c r="I89" s="983" t="e">
        <f>G90+G91+G92</f>
        <v>#REF!</v>
      </c>
      <c r="J89" s="983" t="e">
        <f>H90+H91+H92</f>
        <v>#REF!</v>
      </c>
      <c r="K89" s="983" t="e">
        <f>IF(#REF!=0,0,1)</f>
        <v>#REF!</v>
      </c>
      <c r="L89" s="983" t="e">
        <f>IF(#REF!=0,0,1)</f>
        <v>#REF!</v>
      </c>
      <c r="M89" s="983">
        <f t="shared" si="122"/>
        <v>0</v>
      </c>
      <c r="N89" s="983">
        <f t="shared" si="158"/>
        <v>0</v>
      </c>
      <c r="O89" s="91"/>
      <c r="P89" s="1047"/>
      <c r="Q89" s="1090">
        <v>2.2999999999999998</v>
      </c>
      <c r="R89" s="1091" t="s">
        <v>228</v>
      </c>
      <c r="S89" s="1092"/>
      <c r="T89" s="1092"/>
      <c r="U89" s="892"/>
      <c r="V89" s="822">
        <f t="shared" si="169"/>
        <v>0</v>
      </c>
      <c r="W89" s="802">
        <f t="shared" si="168"/>
        <v>0</v>
      </c>
      <c r="X89" s="91"/>
      <c r="Y89" s="929">
        <f t="shared" si="142"/>
        <v>0</v>
      </c>
      <c r="Z89" s="929">
        <f t="shared" si="143"/>
        <v>0</v>
      </c>
      <c r="AA89" s="929">
        <f t="shared" si="144"/>
        <v>0</v>
      </c>
      <c r="AB89" s="929">
        <f t="shared" si="145"/>
        <v>0</v>
      </c>
      <c r="AC89" s="929">
        <f t="shared" si="146"/>
        <v>0</v>
      </c>
      <c r="AD89" s="929">
        <f t="shared" si="147"/>
        <v>0</v>
      </c>
      <c r="AE89" s="929">
        <f t="shared" si="148"/>
        <v>0</v>
      </c>
      <c r="AF89" s="929">
        <f t="shared" si="149"/>
        <v>0</v>
      </c>
      <c r="AG89" s="929">
        <f t="shared" si="150"/>
        <v>0</v>
      </c>
      <c r="AH89" s="929">
        <f t="shared" si="151"/>
        <v>0</v>
      </c>
      <c r="AI89" s="929">
        <f t="shared" si="152"/>
        <v>0</v>
      </c>
      <c r="AJ89" s="929">
        <f t="shared" si="153"/>
        <v>0</v>
      </c>
      <c r="AK89" s="929">
        <f t="shared" si="154"/>
        <v>0</v>
      </c>
      <c r="AL89" s="91"/>
      <c r="AM89" s="1064" t="s">
        <v>951</v>
      </c>
      <c r="AN89" s="1064" t="s">
        <v>951</v>
      </c>
      <c r="AO89" s="1064" t="s">
        <v>951</v>
      </c>
      <c r="AP89" s="1064" t="s">
        <v>951</v>
      </c>
      <c r="AQ89" s="1064" t="s">
        <v>951</v>
      </c>
      <c r="AR89" s="1064" t="s">
        <v>951</v>
      </c>
      <c r="AS89" s="1064" t="s">
        <v>951</v>
      </c>
      <c r="AT89" s="1064" t="s">
        <v>951</v>
      </c>
      <c r="AU89" s="1064" t="s">
        <v>951</v>
      </c>
      <c r="AV89" s="1064" t="s">
        <v>951</v>
      </c>
      <c r="AW89" s="1064" t="s">
        <v>951</v>
      </c>
      <c r="AX89" s="1064" t="s">
        <v>951</v>
      </c>
      <c r="AY89" s="1064" t="s">
        <v>951</v>
      </c>
      <c r="AZ89" s="91"/>
      <c r="BA89" s="990"/>
      <c r="BB89" s="990" t="e">
        <f t="shared" si="155"/>
        <v>#REF!</v>
      </c>
      <c r="BC89" s="990"/>
      <c r="BD89" s="991" t="e">
        <f>BR89*#REF!</f>
        <v>#REF!</v>
      </c>
      <c r="BE89" s="991" t="e">
        <f>BS89*#REF!</f>
        <v>#REF!</v>
      </c>
      <c r="BF89" s="991" t="e">
        <f>BT89*#REF!</f>
        <v>#REF!</v>
      </c>
      <c r="BG89" s="991" t="e">
        <f>BU89*#REF!</f>
        <v>#REF!</v>
      </c>
      <c r="BH89" s="1011" t="e">
        <f>BV89*#REF!</f>
        <v>#REF!</v>
      </c>
      <c r="BI89" s="991" t="e">
        <f>BW89*#REF!</f>
        <v>#REF!</v>
      </c>
      <c r="BJ89" s="991" t="e">
        <f>BX89*#REF!</f>
        <v>#REF!</v>
      </c>
      <c r="BK89" s="991" t="e">
        <f>BY89*#REF!</f>
        <v>#REF!</v>
      </c>
      <c r="BL89" s="991" t="e">
        <f>BZ89*#REF!</f>
        <v>#REF!</v>
      </c>
      <c r="BM89" s="991" t="e">
        <f>CA89*#REF!</f>
        <v>#REF!</v>
      </c>
      <c r="BN89" s="91"/>
      <c r="BO89" s="992">
        <f t="shared" si="123"/>
        <v>2.2999999999999998</v>
      </c>
      <c r="BP89" s="992" t="str">
        <f t="shared" si="124"/>
        <v xml:space="preserve"> Q2 2</v>
      </c>
      <c r="BQ89" s="981" t="str">
        <f t="shared" si="125"/>
        <v>適切な更新</v>
      </c>
      <c r="BR89" s="993">
        <f t="shared" si="126"/>
        <v>0</v>
      </c>
      <c r="BS89" s="993">
        <f t="shared" si="127"/>
        <v>0</v>
      </c>
      <c r="BT89" s="993">
        <f t="shared" si="128"/>
        <v>0</v>
      </c>
      <c r="BU89" s="993">
        <f t="shared" si="129"/>
        <v>0</v>
      </c>
      <c r="BV89" s="1012">
        <f t="shared" si="130"/>
        <v>0</v>
      </c>
      <c r="BW89" s="993">
        <f t="shared" si="131"/>
        <v>0</v>
      </c>
      <c r="BX89" s="993">
        <f t="shared" si="132"/>
        <v>0</v>
      </c>
      <c r="BY89" s="993">
        <f t="shared" si="133"/>
        <v>0</v>
      </c>
      <c r="BZ89" s="993">
        <f t="shared" si="134"/>
        <v>0</v>
      </c>
      <c r="CA89" s="993">
        <f t="shared" si="135"/>
        <v>0</v>
      </c>
      <c r="CB89" s="994">
        <f t="shared" si="136"/>
        <v>0</v>
      </c>
      <c r="CC89" s="993">
        <f t="shared" si="137"/>
        <v>0</v>
      </c>
      <c r="CD89" s="993">
        <f t="shared" si="138"/>
        <v>0</v>
      </c>
      <c r="CF89" s="551">
        <v>2.2999999999999998</v>
      </c>
      <c r="CG89" s="551" t="s">
        <v>800</v>
      </c>
      <c r="CH89" s="555" t="s">
        <v>228</v>
      </c>
      <c r="CI89" s="553">
        <v>0.25</v>
      </c>
      <c r="CJ89" s="553">
        <v>0.25</v>
      </c>
      <c r="CK89" s="553">
        <v>0.25</v>
      </c>
      <c r="CL89" s="553">
        <v>0.25</v>
      </c>
      <c r="CM89" s="562">
        <v>0.25</v>
      </c>
      <c r="CN89" s="553">
        <v>0.25</v>
      </c>
      <c r="CO89" s="558">
        <v>0.25</v>
      </c>
      <c r="CP89" s="553">
        <v>0.25</v>
      </c>
      <c r="CQ89" s="553">
        <v>0.25</v>
      </c>
      <c r="CR89" s="553">
        <v>0.25</v>
      </c>
      <c r="CS89" s="558"/>
      <c r="CT89" s="559"/>
      <c r="CU89" s="558"/>
      <c r="CW89" s="573">
        <v>2.2999999999999998</v>
      </c>
      <c r="CX89" s="597" t="s">
        <v>566</v>
      </c>
      <c r="CY89" s="576" t="s">
        <v>551</v>
      </c>
      <c r="CZ89" s="577">
        <v>0</v>
      </c>
      <c r="DA89" s="577">
        <v>0</v>
      </c>
      <c r="DB89" s="577">
        <v>0</v>
      </c>
      <c r="DC89" s="577">
        <v>0</v>
      </c>
      <c r="DD89" s="577">
        <v>0</v>
      </c>
      <c r="DE89" s="577">
        <v>0</v>
      </c>
      <c r="DF89" s="577">
        <v>0</v>
      </c>
      <c r="DG89" s="577">
        <v>0</v>
      </c>
      <c r="DH89" s="577">
        <v>0</v>
      </c>
      <c r="DI89" s="577">
        <v>0</v>
      </c>
      <c r="DJ89" s="579"/>
      <c r="DK89" s="577"/>
      <c r="DL89" s="577"/>
      <c r="DN89" s="573">
        <v>2.2999999999999998</v>
      </c>
      <c r="DO89" s="597" t="s">
        <v>566</v>
      </c>
      <c r="DP89" s="576" t="s">
        <v>228</v>
      </c>
      <c r="DQ89" s="577">
        <v>0</v>
      </c>
      <c r="DR89" s="577">
        <v>0</v>
      </c>
      <c r="DS89" s="577">
        <v>0</v>
      </c>
      <c r="DT89" s="577">
        <v>0</v>
      </c>
      <c r="DU89" s="577">
        <v>0</v>
      </c>
      <c r="DV89" s="577">
        <v>0</v>
      </c>
      <c r="DW89" s="577">
        <v>0</v>
      </c>
      <c r="DX89" s="577">
        <v>0</v>
      </c>
      <c r="DY89" s="577">
        <v>0</v>
      </c>
      <c r="DZ89" s="577">
        <v>0</v>
      </c>
      <c r="EA89" s="577"/>
      <c r="EB89" s="577"/>
      <c r="EC89" s="577"/>
      <c r="ED89" s="651"/>
      <c r="EF89" s="573">
        <v>2.2999999999999998</v>
      </c>
      <c r="EG89" s="597" t="s">
        <v>566</v>
      </c>
      <c r="EH89" s="576" t="s">
        <v>228</v>
      </c>
      <c r="EI89" s="698">
        <f t="shared" si="166"/>
        <v>0</v>
      </c>
      <c r="EJ89" s="698">
        <f t="shared" si="159"/>
        <v>0</v>
      </c>
      <c r="EK89" s="698">
        <f t="shared" si="160"/>
        <v>0</v>
      </c>
      <c r="EL89" s="698">
        <f t="shared" si="161"/>
        <v>0</v>
      </c>
      <c r="EM89" s="698">
        <f t="shared" ref="EM89:EO92" si="173">DU89</f>
        <v>0</v>
      </c>
      <c r="EN89" s="698">
        <f t="shared" si="173"/>
        <v>0</v>
      </c>
      <c r="EO89" s="698">
        <f t="shared" si="173"/>
        <v>0</v>
      </c>
      <c r="EP89" s="698">
        <f t="shared" si="162"/>
        <v>0</v>
      </c>
      <c r="EQ89" s="698">
        <f t="shared" si="163"/>
        <v>0</v>
      </c>
      <c r="ER89" s="698">
        <f t="shared" si="164"/>
        <v>0</v>
      </c>
      <c r="ES89" s="698">
        <f t="shared" ref="ES89:ES100" si="174">EA89</f>
        <v>0</v>
      </c>
      <c r="ET89" s="698">
        <f t="shared" si="171"/>
        <v>0</v>
      </c>
      <c r="EU89" s="698">
        <f t="shared" si="172"/>
        <v>0</v>
      </c>
      <c r="EW89" s="573">
        <v>2.2999999999999998</v>
      </c>
      <c r="EX89" s="597" t="s">
        <v>566</v>
      </c>
      <c r="EY89" s="576" t="s">
        <v>228</v>
      </c>
      <c r="EZ89" s="756">
        <f>DQ89</f>
        <v>0</v>
      </c>
      <c r="FA89" s="756"/>
      <c r="FB89" s="756"/>
      <c r="FC89" s="756"/>
      <c r="FD89" s="756"/>
      <c r="FE89" s="756"/>
      <c r="FF89" s="756"/>
      <c r="FG89" s="756"/>
      <c r="FH89" s="756"/>
      <c r="FI89" s="756"/>
      <c r="FJ89" s="756"/>
      <c r="FK89" s="756"/>
      <c r="FL89" s="756"/>
    </row>
    <row r="90" spans="1:168" hidden="1">
      <c r="A90" s="91"/>
      <c r="B90" s="951" t="str">
        <f t="shared" si="167"/>
        <v>2.3.1</v>
      </c>
      <c r="C90" s="1089">
        <f t="shared" si="121"/>
        <v>0</v>
      </c>
      <c r="D90" s="984" t="e">
        <f>IF(I$89&gt;0,G90/I$89,0)</f>
        <v>#REF!</v>
      </c>
      <c r="E90" s="984" t="e">
        <f>IF(J$89&gt;0,H90/J$89,0)</f>
        <v>#REF!</v>
      </c>
      <c r="F90" s="91"/>
      <c r="G90" s="983" t="e">
        <f t="shared" si="156"/>
        <v>#REF!</v>
      </c>
      <c r="H90" s="983" t="e">
        <f t="shared" si="157"/>
        <v>#REF!</v>
      </c>
      <c r="I90" s="983"/>
      <c r="J90" s="983"/>
      <c r="K90" s="983" t="e">
        <f>IF(#REF!=0,0,1)</f>
        <v>#REF!</v>
      </c>
      <c r="L90" s="983" t="e">
        <f>IF(#REF!=0,0,1)</f>
        <v>#REF!</v>
      </c>
      <c r="M90" s="983">
        <f t="shared" si="122"/>
        <v>0</v>
      </c>
      <c r="N90" s="983">
        <f t="shared" si="158"/>
        <v>0</v>
      </c>
      <c r="O90" s="91"/>
      <c r="P90" s="1047"/>
      <c r="Q90" s="1093"/>
      <c r="R90" s="1039">
        <v>1</v>
      </c>
      <c r="S90" s="1035" t="s">
        <v>15</v>
      </c>
      <c r="T90" s="1040"/>
      <c r="U90" s="892"/>
      <c r="V90" s="817">
        <f t="shared" si="169"/>
        <v>0</v>
      </c>
      <c r="W90" s="838">
        <f t="shared" si="168"/>
        <v>0</v>
      </c>
      <c r="X90" s="91"/>
      <c r="Y90" s="929">
        <f t="shared" si="142"/>
        <v>0</v>
      </c>
      <c r="Z90" s="929">
        <f t="shared" si="143"/>
        <v>0</v>
      </c>
      <c r="AA90" s="929">
        <f t="shared" si="144"/>
        <v>0</v>
      </c>
      <c r="AB90" s="929">
        <f t="shared" si="145"/>
        <v>0</v>
      </c>
      <c r="AC90" s="929">
        <f t="shared" si="146"/>
        <v>0</v>
      </c>
      <c r="AD90" s="929">
        <f t="shared" si="147"/>
        <v>0</v>
      </c>
      <c r="AE90" s="929">
        <f t="shared" si="148"/>
        <v>0</v>
      </c>
      <c r="AF90" s="929">
        <f t="shared" si="149"/>
        <v>0</v>
      </c>
      <c r="AG90" s="929">
        <f t="shared" si="150"/>
        <v>0</v>
      </c>
      <c r="AH90" s="929">
        <f t="shared" si="151"/>
        <v>0</v>
      </c>
      <c r="AI90" s="929">
        <f t="shared" si="152"/>
        <v>0</v>
      </c>
      <c r="AJ90" s="929">
        <f t="shared" si="153"/>
        <v>0</v>
      </c>
      <c r="AK90" s="929">
        <f t="shared" si="154"/>
        <v>0</v>
      </c>
      <c r="AL90" s="91"/>
      <c r="AM90" s="1010"/>
      <c r="AN90" s="1010"/>
      <c r="AO90" s="1010"/>
      <c r="AP90" s="1010"/>
      <c r="AQ90" s="1010"/>
      <c r="AR90" s="1010"/>
      <c r="AS90" s="1010"/>
      <c r="AT90" s="1010"/>
      <c r="AU90" s="1010"/>
      <c r="AV90" s="1010"/>
      <c r="AW90" s="1010"/>
      <c r="AX90" s="1010"/>
      <c r="AY90" s="1010"/>
      <c r="AZ90" s="91"/>
      <c r="BA90" s="990"/>
      <c r="BB90" s="990" t="e">
        <f t="shared" si="155"/>
        <v>#REF!</v>
      </c>
      <c r="BC90" s="990"/>
      <c r="BD90" s="991" t="e">
        <f>BR90*#REF!</f>
        <v>#REF!</v>
      </c>
      <c r="BE90" s="991" t="e">
        <f>BS90*#REF!</f>
        <v>#REF!</v>
      </c>
      <c r="BF90" s="991" t="e">
        <f>BT90*#REF!</f>
        <v>#REF!</v>
      </c>
      <c r="BG90" s="991" t="e">
        <f>BU90*#REF!</f>
        <v>#REF!</v>
      </c>
      <c r="BH90" s="1011" t="e">
        <f>BV90*#REF!</f>
        <v>#REF!</v>
      </c>
      <c r="BI90" s="991" t="e">
        <f>BW90*#REF!</f>
        <v>#REF!</v>
      </c>
      <c r="BJ90" s="991" t="e">
        <f>BX90*#REF!</f>
        <v>#REF!</v>
      </c>
      <c r="BK90" s="991" t="e">
        <f>BY90*#REF!</f>
        <v>#REF!</v>
      </c>
      <c r="BL90" s="991" t="e">
        <f>BZ90*#REF!</f>
        <v>#REF!</v>
      </c>
      <c r="BM90" s="991" t="e">
        <f>CA90*#REF!</f>
        <v>#REF!</v>
      </c>
      <c r="BN90" s="91"/>
      <c r="BO90" s="992" t="str">
        <f t="shared" si="123"/>
        <v>2.3.1</v>
      </c>
      <c r="BP90" s="992" t="str">
        <f t="shared" si="124"/>
        <v xml:space="preserve"> Q2 2.3</v>
      </c>
      <c r="BQ90" s="981">
        <f t="shared" si="125"/>
        <v>0</v>
      </c>
      <c r="BR90" s="993">
        <f t="shared" si="126"/>
        <v>0</v>
      </c>
      <c r="BS90" s="993">
        <f t="shared" si="127"/>
        <v>0</v>
      </c>
      <c r="BT90" s="993">
        <f t="shared" si="128"/>
        <v>0</v>
      </c>
      <c r="BU90" s="993">
        <f t="shared" si="129"/>
        <v>0</v>
      </c>
      <c r="BV90" s="1012">
        <f t="shared" si="130"/>
        <v>0</v>
      </c>
      <c r="BW90" s="993">
        <f t="shared" si="131"/>
        <v>0</v>
      </c>
      <c r="BX90" s="993">
        <f t="shared" si="132"/>
        <v>0</v>
      </c>
      <c r="BY90" s="993">
        <f t="shared" si="133"/>
        <v>0</v>
      </c>
      <c r="BZ90" s="993">
        <f t="shared" si="134"/>
        <v>0</v>
      </c>
      <c r="CA90" s="993">
        <f t="shared" si="135"/>
        <v>0</v>
      </c>
      <c r="CB90" s="994">
        <f t="shared" si="136"/>
        <v>0</v>
      </c>
      <c r="CC90" s="993">
        <f t="shared" si="137"/>
        <v>0</v>
      </c>
      <c r="CD90" s="993">
        <f t="shared" si="138"/>
        <v>0</v>
      </c>
      <c r="CF90" s="551" t="s">
        <v>801</v>
      </c>
      <c r="CG90" s="551" t="s">
        <v>802</v>
      </c>
      <c r="CH90" s="555" t="s">
        <v>15</v>
      </c>
      <c r="CI90" s="588">
        <v>0.33333333333333331</v>
      </c>
      <c r="CJ90" s="588">
        <v>0.33333333333333331</v>
      </c>
      <c r="CK90" s="588">
        <v>0.33333333333333331</v>
      </c>
      <c r="CL90" s="588">
        <v>0.33333333333333331</v>
      </c>
      <c r="CM90" s="588">
        <v>0.33333333333333331</v>
      </c>
      <c r="CN90" s="588">
        <v>0.33333333333333331</v>
      </c>
      <c r="CO90" s="558">
        <v>0.33333333333333331</v>
      </c>
      <c r="CP90" s="588">
        <v>0.33333333333333331</v>
      </c>
      <c r="CQ90" s="588">
        <v>0.33333333333333331</v>
      </c>
      <c r="CR90" s="588">
        <v>0.33333333333333331</v>
      </c>
      <c r="CS90" s="558"/>
      <c r="CT90" s="559"/>
      <c r="CU90" s="558"/>
      <c r="CW90" s="573" t="s">
        <v>803</v>
      </c>
      <c r="CX90" s="498" t="s">
        <v>576</v>
      </c>
      <c r="CY90" s="576" t="s">
        <v>552</v>
      </c>
      <c r="CZ90" s="577">
        <v>0</v>
      </c>
      <c r="DA90" s="577">
        <v>0</v>
      </c>
      <c r="DB90" s="577">
        <v>0</v>
      </c>
      <c r="DC90" s="577">
        <v>0</v>
      </c>
      <c r="DD90" s="577">
        <v>0</v>
      </c>
      <c r="DE90" s="577">
        <v>0</v>
      </c>
      <c r="DF90" s="577">
        <v>0</v>
      </c>
      <c r="DG90" s="577">
        <v>0</v>
      </c>
      <c r="DH90" s="577">
        <v>0</v>
      </c>
      <c r="DI90" s="577">
        <v>0</v>
      </c>
      <c r="DJ90" s="579"/>
      <c r="DK90" s="577"/>
      <c r="DL90" s="577"/>
      <c r="DN90" s="573" t="s">
        <v>803</v>
      </c>
      <c r="DO90" s="498" t="s">
        <v>576</v>
      </c>
      <c r="DP90" s="576"/>
      <c r="DQ90" s="577">
        <v>0</v>
      </c>
      <c r="DR90" s="577">
        <v>0</v>
      </c>
      <c r="DS90" s="577">
        <v>0</v>
      </c>
      <c r="DT90" s="577">
        <v>0</v>
      </c>
      <c r="DU90" s="577">
        <v>0</v>
      </c>
      <c r="DV90" s="577">
        <v>0</v>
      </c>
      <c r="DW90" s="577">
        <v>0</v>
      </c>
      <c r="DX90" s="577">
        <v>0</v>
      </c>
      <c r="DY90" s="577">
        <v>0</v>
      </c>
      <c r="DZ90" s="577">
        <v>0</v>
      </c>
      <c r="EA90" s="577"/>
      <c r="EB90" s="577"/>
      <c r="EC90" s="577"/>
      <c r="ED90" s="651"/>
      <c r="EF90" s="573" t="s">
        <v>72</v>
      </c>
      <c r="EG90" s="498" t="s">
        <v>576</v>
      </c>
      <c r="EH90" s="576"/>
      <c r="EI90" s="698">
        <f t="shared" si="166"/>
        <v>0</v>
      </c>
      <c r="EJ90" s="698">
        <f t="shared" si="159"/>
        <v>0</v>
      </c>
      <c r="EK90" s="698">
        <f t="shared" si="160"/>
        <v>0</v>
      </c>
      <c r="EL90" s="698">
        <f t="shared" si="161"/>
        <v>0</v>
      </c>
      <c r="EM90" s="698">
        <f t="shared" si="173"/>
        <v>0</v>
      </c>
      <c r="EN90" s="698">
        <f t="shared" si="173"/>
        <v>0</v>
      </c>
      <c r="EO90" s="698">
        <f t="shared" si="173"/>
        <v>0</v>
      </c>
      <c r="EP90" s="698">
        <f t="shared" si="162"/>
        <v>0</v>
      </c>
      <c r="EQ90" s="698">
        <f t="shared" si="163"/>
        <v>0</v>
      </c>
      <c r="ER90" s="698">
        <f t="shared" si="164"/>
        <v>0</v>
      </c>
      <c r="ES90" s="698">
        <f t="shared" si="174"/>
        <v>0</v>
      </c>
      <c r="ET90" s="698">
        <f t="shared" si="171"/>
        <v>0</v>
      </c>
      <c r="EU90" s="698">
        <f t="shared" si="172"/>
        <v>0</v>
      </c>
      <c r="EW90" s="573" t="s">
        <v>72</v>
      </c>
      <c r="EX90" s="498" t="s">
        <v>576</v>
      </c>
      <c r="EY90" s="576" t="s">
        <v>15</v>
      </c>
      <c r="EZ90" s="756">
        <f>DQ90</f>
        <v>0</v>
      </c>
      <c r="FA90" s="756"/>
      <c r="FB90" s="756"/>
      <c r="FC90" s="756"/>
      <c r="FD90" s="756"/>
      <c r="FE90" s="756"/>
      <c r="FF90" s="756"/>
      <c r="FG90" s="756"/>
      <c r="FH90" s="756"/>
      <c r="FI90" s="756"/>
      <c r="FJ90" s="756"/>
      <c r="FK90" s="756"/>
      <c r="FL90" s="756"/>
    </row>
    <row r="91" spans="1:168" hidden="1">
      <c r="A91" s="91"/>
      <c r="B91" s="951" t="str">
        <f t="shared" si="167"/>
        <v>2.3.2</v>
      </c>
      <c r="C91" s="1089">
        <f t="shared" si="121"/>
        <v>0</v>
      </c>
      <c r="D91" s="984" t="e">
        <f t="shared" ref="D91:D92" si="175">IF(I$89&gt;0,G91/I$89,0)</f>
        <v>#REF!</v>
      </c>
      <c r="E91" s="984" t="e">
        <f>IF(J$89&gt;0,H91/J$89,0)</f>
        <v>#REF!</v>
      </c>
      <c r="F91" s="91"/>
      <c r="G91" s="983" t="e">
        <f t="shared" si="156"/>
        <v>#REF!</v>
      </c>
      <c r="H91" s="983" t="e">
        <f t="shared" si="157"/>
        <v>#REF!</v>
      </c>
      <c r="I91" s="983"/>
      <c r="J91" s="983"/>
      <c r="K91" s="983" t="e">
        <f>IF(#REF!=0,0,1)</f>
        <v>#REF!</v>
      </c>
      <c r="L91" s="983" t="e">
        <f>IF(#REF!=0,0,1)</f>
        <v>#REF!</v>
      </c>
      <c r="M91" s="983">
        <f t="shared" si="122"/>
        <v>0</v>
      </c>
      <c r="N91" s="983">
        <f t="shared" si="158"/>
        <v>0</v>
      </c>
      <c r="O91" s="91"/>
      <c r="P91" s="1047"/>
      <c r="Q91" s="1093"/>
      <c r="R91" s="1039">
        <v>2</v>
      </c>
      <c r="S91" s="1035" t="s">
        <v>16</v>
      </c>
      <c r="T91" s="1040"/>
      <c r="U91" s="892"/>
      <c r="V91" s="804">
        <f t="shared" si="169"/>
        <v>0</v>
      </c>
      <c r="W91" s="805">
        <f t="shared" si="168"/>
        <v>0</v>
      </c>
      <c r="X91" s="91"/>
      <c r="Y91" s="929">
        <f t="shared" si="142"/>
        <v>0</v>
      </c>
      <c r="Z91" s="929">
        <f t="shared" si="143"/>
        <v>0</v>
      </c>
      <c r="AA91" s="929">
        <f t="shared" si="144"/>
        <v>0</v>
      </c>
      <c r="AB91" s="929">
        <f t="shared" si="145"/>
        <v>0</v>
      </c>
      <c r="AC91" s="929">
        <f t="shared" si="146"/>
        <v>0</v>
      </c>
      <c r="AD91" s="929">
        <f t="shared" si="147"/>
        <v>0</v>
      </c>
      <c r="AE91" s="929">
        <f t="shared" si="148"/>
        <v>0</v>
      </c>
      <c r="AF91" s="929">
        <f t="shared" si="149"/>
        <v>0</v>
      </c>
      <c r="AG91" s="929">
        <f t="shared" si="150"/>
        <v>0</v>
      </c>
      <c r="AH91" s="929">
        <f t="shared" si="151"/>
        <v>0</v>
      </c>
      <c r="AI91" s="929">
        <f t="shared" si="152"/>
        <v>0</v>
      </c>
      <c r="AJ91" s="929">
        <f t="shared" si="153"/>
        <v>0</v>
      </c>
      <c r="AK91" s="929">
        <f t="shared" si="154"/>
        <v>0</v>
      </c>
      <c r="AL91" s="91"/>
      <c r="AM91" s="1014"/>
      <c r="AN91" s="1014"/>
      <c r="AO91" s="1014"/>
      <c r="AP91" s="1014"/>
      <c r="AQ91" s="1014"/>
      <c r="AR91" s="1014"/>
      <c r="AS91" s="1014"/>
      <c r="AT91" s="1014"/>
      <c r="AU91" s="1014"/>
      <c r="AV91" s="1014"/>
      <c r="AW91" s="1014"/>
      <c r="AX91" s="1014"/>
      <c r="AY91" s="1014"/>
      <c r="AZ91" s="91"/>
      <c r="BA91" s="990"/>
      <c r="BB91" s="990" t="e">
        <f t="shared" si="155"/>
        <v>#REF!</v>
      </c>
      <c r="BC91" s="990"/>
      <c r="BD91" s="991" t="e">
        <f>BR91*#REF!</f>
        <v>#REF!</v>
      </c>
      <c r="BE91" s="991" t="e">
        <f>BS91*#REF!</f>
        <v>#REF!</v>
      </c>
      <c r="BF91" s="991" t="e">
        <f>BT91*#REF!</f>
        <v>#REF!</v>
      </c>
      <c r="BG91" s="991" t="e">
        <f>BU91*#REF!</f>
        <v>#REF!</v>
      </c>
      <c r="BH91" s="1011" t="e">
        <f>BV91*#REF!</f>
        <v>#REF!</v>
      </c>
      <c r="BI91" s="991" t="e">
        <f>BW91*#REF!</f>
        <v>#REF!</v>
      </c>
      <c r="BJ91" s="991" t="e">
        <f>BX91*#REF!</f>
        <v>#REF!</v>
      </c>
      <c r="BK91" s="991" t="e">
        <f>BY91*#REF!</f>
        <v>#REF!</v>
      </c>
      <c r="BL91" s="991" t="e">
        <f>BZ91*#REF!</f>
        <v>#REF!</v>
      </c>
      <c r="BM91" s="991" t="e">
        <f>CA91*#REF!</f>
        <v>#REF!</v>
      </c>
      <c r="BN91" s="91"/>
      <c r="BO91" s="992" t="str">
        <f t="shared" si="123"/>
        <v>2.3.2</v>
      </c>
      <c r="BP91" s="992" t="str">
        <f t="shared" si="124"/>
        <v xml:space="preserve"> Q2 2.3</v>
      </c>
      <c r="BQ91" s="981">
        <f t="shared" si="125"/>
        <v>0</v>
      </c>
      <c r="BR91" s="993">
        <f t="shared" si="126"/>
        <v>0</v>
      </c>
      <c r="BS91" s="993">
        <f t="shared" si="127"/>
        <v>0</v>
      </c>
      <c r="BT91" s="993">
        <f t="shared" si="128"/>
        <v>0</v>
      </c>
      <c r="BU91" s="993">
        <f t="shared" si="129"/>
        <v>0</v>
      </c>
      <c r="BV91" s="1012">
        <f t="shared" si="130"/>
        <v>0</v>
      </c>
      <c r="BW91" s="993">
        <f t="shared" si="131"/>
        <v>0</v>
      </c>
      <c r="BX91" s="993">
        <f t="shared" si="132"/>
        <v>0</v>
      </c>
      <c r="BY91" s="993">
        <f t="shared" si="133"/>
        <v>0</v>
      </c>
      <c r="BZ91" s="993">
        <f t="shared" si="134"/>
        <v>0</v>
      </c>
      <c r="CA91" s="993">
        <f t="shared" si="135"/>
        <v>0</v>
      </c>
      <c r="CB91" s="994">
        <f t="shared" si="136"/>
        <v>0</v>
      </c>
      <c r="CC91" s="993">
        <f t="shared" si="137"/>
        <v>0</v>
      </c>
      <c r="CD91" s="993">
        <f t="shared" si="138"/>
        <v>0</v>
      </c>
      <c r="CF91" s="551" t="s">
        <v>804</v>
      </c>
      <c r="CG91" s="551" t="s">
        <v>805</v>
      </c>
      <c r="CH91" s="555" t="s">
        <v>16</v>
      </c>
      <c r="CI91" s="588">
        <v>0.33333333333333331</v>
      </c>
      <c r="CJ91" s="588">
        <v>0.33333333333333331</v>
      </c>
      <c r="CK91" s="588">
        <v>0.33333333333333331</v>
      </c>
      <c r="CL91" s="588">
        <v>0.33333333333333331</v>
      </c>
      <c r="CM91" s="588">
        <v>0.33333333333333331</v>
      </c>
      <c r="CN91" s="588">
        <v>0.33333333333333331</v>
      </c>
      <c r="CO91" s="558">
        <v>0.33333333333333331</v>
      </c>
      <c r="CP91" s="588">
        <v>0.33333333333333331</v>
      </c>
      <c r="CQ91" s="588">
        <v>0.33333333333333331</v>
      </c>
      <c r="CR91" s="588">
        <v>0.33333333333333331</v>
      </c>
      <c r="CS91" s="558"/>
      <c r="CT91" s="559"/>
      <c r="CU91" s="558"/>
      <c r="CW91" s="573" t="s">
        <v>383</v>
      </c>
      <c r="CX91" s="498" t="s">
        <v>576</v>
      </c>
      <c r="CY91" s="576" t="s">
        <v>553</v>
      </c>
      <c r="CZ91" s="577">
        <v>0</v>
      </c>
      <c r="DA91" s="577">
        <v>0</v>
      </c>
      <c r="DB91" s="577">
        <v>0</v>
      </c>
      <c r="DC91" s="577">
        <v>0</v>
      </c>
      <c r="DD91" s="577">
        <v>0</v>
      </c>
      <c r="DE91" s="577">
        <v>0</v>
      </c>
      <c r="DF91" s="577">
        <v>0</v>
      </c>
      <c r="DG91" s="577">
        <v>0</v>
      </c>
      <c r="DH91" s="577">
        <v>0</v>
      </c>
      <c r="DI91" s="577">
        <v>0</v>
      </c>
      <c r="DJ91" s="579"/>
      <c r="DK91" s="577"/>
      <c r="DL91" s="577"/>
      <c r="DN91" s="573" t="s">
        <v>383</v>
      </c>
      <c r="DO91" s="498" t="s">
        <v>576</v>
      </c>
      <c r="DP91" s="576"/>
      <c r="DQ91" s="577">
        <v>0</v>
      </c>
      <c r="DR91" s="577">
        <v>0</v>
      </c>
      <c r="DS91" s="577">
        <v>0</v>
      </c>
      <c r="DT91" s="577">
        <v>0</v>
      </c>
      <c r="DU91" s="577">
        <v>0</v>
      </c>
      <c r="DV91" s="577">
        <v>0</v>
      </c>
      <c r="DW91" s="577">
        <v>0</v>
      </c>
      <c r="DX91" s="577">
        <v>0</v>
      </c>
      <c r="DY91" s="577">
        <v>0</v>
      </c>
      <c r="DZ91" s="577">
        <v>0</v>
      </c>
      <c r="EA91" s="577"/>
      <c r="EB91" s="577"/>
      <c r="EC91" s="577"/>
      <c r="ED91" s="651"/>
      <c r="EF91" s="573" t="s">
        <v>74</v>
      </c>
      <c r="EG91" s="498" t="s">
        <v>576</v>
      </c>
      <c r="EH91" s="576"/>
      <c r="EI91" s="698">
        <f t="shared" si="166"/>
        <v>0</v>
      </c>
      <c r="EJ91" s="698">
        <f t="shared" si="159"/>
        <v>0</v>
      </c>
      <c r="EK91" s="698">
        <f t="shared" si="160"/>
        <v>0</v>
      </c>
      <c r="EL91" s="698">
        <f t="shared" si="161"/>
        <v>0</v>
      </c>
      <c r="EM91" s="698">
        <f t="shared" si="173"/>
        <v>0</v>
      </c>
      <c r="EN91" s="698">
        <f t="shared" si="173"/>
        <v>0</v>
      </c>
      <c r="EO91" s="698">
        <f t="shared" si="173"/>
        <v>0</v>
      </c>
      <c r="EP91" s="698">
        <f t="shared" si="162"/>
        <v>0</v>
      </c>
      <c r="EQ91" s="698">
        <f t="shared" si="163"/>
        <v>0</v>
      </c>
      <c r="ER91" s="698">
        <f t="shared" si="164"/>
        <v>0</v>
      </c>
      <c r="ES91" s="698">
        <f t="shared" si="174"/>
        <v>0</v>
      </c>
      <c r="ET91" s="698">
        <f t="shared" si="171"/>
        <v>0</v>
      </c>
      <c r="EU91" s="698">
        <f t="shared" si="172"/>
        <v>0</v>
      </c>
      <c r="EW91" s="573" t="s">
        <v>74</v>
      </c>
      <c r="EX91" s="498" t="s">
        <v>576</v>
      </c>
      <c r="EY91" s="576" t="s">
        <v>16</v>
      </c>
      <c r="EZ91" s="756">
        <f>DQ91</f>
        <v>0</v>
      </c>
      <c r="FA91" s="756"/>
      <c r="FB91" s="756"/>
      <c r="FC91" s="756"/>
      <c r="FD91" s="756"/>
      <c r="FE91" s="756"/>
      <c r="FF91" s="756"/>
      <c r="FG91" s="756"/>
      <c r="FH91" s="756"/>
      <c r="FI91" s="756"/>
      <c r="FJ91" s="756"/>
      <c r="FK91" s="756"/>
      <c r="FL91" s="756"/>
    </row>
    <row r="92" spans="1:168" ht="14.25" hidden="1" thickBot="1">
      <c r="A92" s="91"/>
      <c r="B92" s="951" t="str">
        <f t="shared" si="167"/>
        <v>2.3.3</v>
      </c>
      <c r="C92" s="1089">
        <f t="shared" si="121"/>
        <v>0</v>
      </c>
      <c r="D92" s="984" t="e">
        <f t="shared" si="175"/>
        <v>#REF!</v>
      </c>
      <c r="E92" s="984" t="e">
        <f>IF(J$89&gt;0,H92/J$89,0)</f>
        <v>#REF!</v>
      </c>
      <c r="F92" s="91"/>
      <c r="G92" s="983" t="e">
        <f t="shared" si="156"/>
        <v>#REF!</v>
      </c>
      <c r="H92" s="983" t="e">
        <f t="shared" si="157"/>
        <v>#REF!</v>
      </c>
      <c r="I92" s="983"/>
      <c r="J92" s="983"/>
      <c r="K92" s="983" t="e">
        <f>IF(#REF!=0,0,1)</f>
        <v>#REF!</v>
      </c>
      <c r="L92" s="983" t="e">
        <f>IF(#REF!=0,0,1)</f>
        <v>#REF!</v>
      </c>
      <c r="M92" s="983">
        <f t="shared" si="122"/>
        <v>0</v>
      </c>
      <c r="N92" s="983">
        <f t="shared" si="158"/>
        <v>0</v>
      </c>
      <c r="O92" s="91"/>
      <c r="P92" s="1047"/>
      <c r="Q92" s="1094"/>
      <c r="R92" s="1039">
        <v>3</v>
      </c>
      <c r="S92" s="1035" t="s">
        <v>17</v>
      </c>
      <c r="T92" s="1040"/>
      <c r="U92" s="892"/>
      <c r="V92" s="815">
        <f t="shared" si="169"/>
        <v>0</v>
      </c>
      <c r="W92" s="837">
        <f t="shared" si="168"/>
        <v>0</v>
      </c>
      <c r="X92" s="91"/>
      <c r="Y92" s="929">
        <f t="shared" si="142"/>
        <v>0</v>
      </c>
      <c r="Z92" s="929">
        <f t="shared" si="143"/>
        <v>0</v>
      </c>
      <c r="AA92" s="929">
        <f t="shared" si="144"/>
        <v>0</v>
      </c>
      <c r="AB92" s="929">
        <f t="shared" si="145"/>
        <v>0</v>
      </c>
      <c r="AC92" s="929">
        <f t="shared" si="146"/>
        <v>0</v>
      </c>
      <c r="AD92" s="929">
        <f t="shared" si="147"/>
        <v>0</v>
      </c>
      <c r="AE92" s="929">
        <f t="shared" si="148"/>
        <v>0</v>
      </c>
      <c r="AF92" s="929">
        <f t="shared" si="149"/>
        <v>0</v>
      </c>
      <c r="AG92" s="929">
        <f t="shared" si="150"/>
        <v>0</v>
      </c>
      <c r="AH92" s="929">
        <f t="shared" si="151"/>
        <v>0</v>
      </c>
      <c r="AI92" s="929">
        <f t="shared" si="152"/>
        <v>0</v>
      </c>
      <c r="AJ92" s="929">
        <f t="shared" si="153"/>
        <v>0</v>
      </c>
      <c r="AK92" s="929">
        <f t="shared" si="154"/>
        <v>0</v>
      </c>
      <c r="AL92" s="91"/>
      <c r="AM92" s="1005"/>
      <c r="AN92" s="1005"/>
      <c r="AO92" s="1005"/>
      <c r="AP92" s="1005"/>
      <c r="AQ92" s="1005"/>
      <c r="AR92" s="1005"/>
      <c r="AS92" s="1005"/>
      <c r="AT92" s="1005"/>
      <c r="AU92" s="1005"/>
      <c r="AV92" s="1005"/>
      <c r="AW92" s="1005"/>
      <c r="AX92" s="1005"/>
      <c r="AY92" s="1005"/>
      <c r="AZ92" s="91"/>
      <c r="BA92" s="990"/>
      <c r="BB92" s="990" t="e">
        <f t="shared" si="155"/>
        <v>#REF!</v>
      </c>
      <c r="BC92" s="990"/>
      <c r="BD92" s="991" t="e">
        <f>BR92*#REF!</f>
        <v>#REF!</v>
      </c>
      <c r="BE92" s="991" t="e">
        <f>BS92*#REF!</f>
        <v>#REF!</v>
      </c>
      <c r="BF92" s="991" t="e">
        <f>BT92*#REF!</f>
        <v>#REF!</v>
      </c>
      <c r="BG92" s="991" t="e">
        <f>BU92*#REF!</f>
        <v>#REF!</v>
      </c>
      <c r="BH92" s="1011" t="e">
        <f>BV92*#REF!</f>
        <v>#REF!</v>
      </c>
      <c r="BI92" s="991" t="e">
        <f>BW92*#REF!</f>
        <v>#REF!</v>
      </c>
      <c r="BJ92" s="991" t="e">
        <f>BX92*#REF!</f>
        <v>#REF!</v>
      </c>
      <c r="BK92" s="991" t="e">
        <f>BY92*#REF!</f>
        <v>#REF!</v>
      </c>
      <c r="BL92" s="991" t="e">
        <f>BZ92*#REF!</f>
        <v>#REF!</v>
      </c>
      <c r="BM92" s="991" t="e">
        <f>CA92*#REF!</f>
        <v>#REF!</v>
      </c>
      <c r="BN92" s="91"/>
      <c r="BO92" s="992" t="str">
        <f t="shared" si="123"/>
        <v>2.3.3</v>
      </c>
      <c r="BP92" s="992" t="str">
        <f t="shared" si="124"/>
        <v xml:space="preserve"> Q2 2.3</v>
      </c>
      <c r="BQ92" s="981">
        <f t="shared" si="125"/>
        <v>0</v>
      </c>
      <c r="BR92" s="993">
        <f t="shared" si="126"/>
        <v>0</v>
      </c>
      <c r="BS92" s="993">
        <f t="shared" si="127"/>
        <v>0</v>
      </c>
      <c r="BT92" s="993">
        <f t="shared" si="128"/>
        <v>0</v>
      </c>
      <c r="BU92" s="993">
        <f t="shared" si="129"/>
        <v>0</v>
      </c>
      <c r="BV92" s="1012">
        <f t="shared" si="130"/>
        <v>0</v>
      </c>
      <c r="BW92" s="993">
        <f t="shared" si="131"/>
        <v>0</v>
      </c>
      <c r="BX92" s="993">
        <f t="shared" si="132"/>
        <v>0</v>
      </c>
      <c r="BY92" s="993">
        <f t="shared" si="133"/>
        <v>0</v>
      </c>
      <c r="BZ92" s="993">
        <f t="shared" si="134"/>
        <v>0</v>
      </c>
      <c r="CA92" s="993">
        <f t="shared" si="135"/>
        <v>0</v>
      </c>
      <c r="CB92" s="994">
        <f t="shared" si="136"/>
        <v>0</v>
      </c>
      <c r="CC92" s="993">
        <f t="shared" si="137"/>
        <v>0</v>
      </c>
      <c r="CD92" s="993">
        <f t="shared" si="138"/>
        <v>0</v>
      </c>
      <c r="CF92" s="551" t="s">
        <v>384</v>
      </c>
      <c r="CG92" s="551" t="s">
        <v>385</v>
      </c>
      <c r="CH92" s="555" t="s">
        <v>577</v>
      </c>
      <c r="CI92" s="588">
        <v>0.33333333333333331</v>
      </c>
      <c r="CJ92" s="588">
        <v>0.33333333333333331</v>
      </c>
      <c r="CK92" s="588">
        <v>0.33333333333333331</v>
      </c>
      <c r="CL92" s="588">
        <v>0.33333333333333331</v>
      </c>
      <c r="CM92" s="588">
        <v>0.33333333333333331</v>
      </c>
      <c r="CN92" s="588">
        <v>0.33333333333333331</v>
      </c>
      <c r="CO92" s="558">
        <v>0.33333333333333331</v>
      </c>
      <c r="CP92" s="588">
        <v>0.33333333333333331</v>
      </c>
      <c r="CQ92" s="588">
        <v>0.33333333333333331</v>
      </c>
      <c r="CR92" s="588">
        <v>0.33333333333333331</v>
      </c>
      <c r="CS92" s="558"/>
      <c r="CT92" s="559"/>
      <c r="CU92" s="558"/>
      <c r="CW92" s="573" t="s">
        <v>386</v>
      </c>
      <c r="CX92" s="498" t="s">
        <v>576</v>
      </c>
      <c r="CY92" s="576" t="s">
        <v>554</v>
      </c>
      <c r="CZ92" s="577">
        <v>0</v>
      </c>
      <c r="DA92" s="577">
        <v>0</v>
      </c>
      <c r="DB92" s="577">
        <v>0</v>
      </c>
      <c r="DC92" s="577">
        <v>0</v>
      </c>
      <c r="DD92" s="577">
        <v>0</v>
      </c>
      <c r="DE92" s="577">
        <v>0</v>
      </c>
      <c r="DF92" s="577">
        <v>0</v>
      </c>
      <c r="DG92" s="577">
        <v>0</v>
      </c>
      <c r="DH92" s="577">
        <v>0</v>
      </c>
      <c r="DI92" s="577">
        <v>0</v>
      </c>
      <c r="DJ92" s="579"/>
      <c r="DK92" s="577"/>
      <c r="DL92" s="577"/>
      <c r="DN92" s="573" t="s">
        <v>386</v>
      </c>
      <c r="DO92" s="498" t="s">
        <v>576</v>
      </c>
      <c r="DP92" s="576"/>
      <c r="DQ92" s="577">
        <v>0</v>
      </c>
      <c r="DR92" s="577">
        <v>0</v>
      </c>
      <c r="DS92" s="577">
        <v>0</v>
      </c>
      <c r="DT92" s="577">
        <v>0</v>
      </c>
      <c r="DU92" s="577">
        <v>0</v>
      </c>
      <c r="DV92" s="577">
        <v>0</v>
      </c>
      <c r="DW92" s="577">
        <v>0</v>
      </c>
      <c r="DX92" s="577">
        <v>0</v>
      </c>
      <c r="DY92" s="577">
        <v>0</v>
      </c>
      <c r="DZ92" s="577">
        <v>0</v>
      </c>
      <c r="EA92" s="577"/>
      <c r="EB92" s="577"/>
      <c r="EC92" s="577"/>
      <c r="ED92" s="651"/>
      <c r="EF92" s="573" t="s">
        <v>384</v>
      </c>
      <c r="EG92" s="498" t="s">
        <v>576</v>
      </c>
      <c r="EH92" s="576"/>
      <c r="EI92" s="698">
        <f t="shared" si="166"/>
        <v>0</v>
      </c>
      <c r="EJ92" s="698">
        <f t="shared" si="159"/>
        <v>0</v>
      </c>
      <c r="EK92" s="698">
        <f t="shared" si="160"/>
        <v>0</v>
      </c>
      <c r="EL92" s="698">
        <f t="shared" si="161"/>
        <v>0</v>
      </c>
      <c r="EM92" s="698">
        <f t="shared" si="173"/>
        <v>0</v>
      </c>
      <c r="EN92" s="698">
        <f t="shared" si="173"/>
        <v>0</v>
      </c>
      <c r="EO92" s="698">
        <f t="shared" si="173"/>
        <v>0</v>
      </c>
      <c r="EP92" s="698">
        <f t="shared" si="162"/>
        <v>0</v>
      </c>
      <c r="EQ92" s="698">
        <f t="shared" si="163"/>
        <v>0</v>
      </c>
      <c r="ER92" s="698">
        <f t="shared" si="164"/>
        <v>0</v>
      </c>
      <c r="ES92" s="698">
        <f t="shared" si="174"/>
        <v>0</v>
      </c>
      <c r="ET92" s="698">
        <f t="shared" si="171"/>
        <v>0</v>
      </c>
      <c r="EU92" s="698">
        <f t="shared" si="172"/>
        <v>0</v>
      </c>
      <c r="EW92" s="573" t="s">
        <v>384</v>
      </c>
      <c r="EX92" s="498" t="s">
        <v>576</v>
      </c>
      <c r="EY92" s="576" t="s">
        <v>577</v>
      </c>
      <c r="EZ92" s="756">
        <f>DQ92</f>
        <v>0</v>
      </c>
      <c r="FA92" s="756"/>
      <c r="FB92" s="756"/>
      <c r="FC92" s="756"/>
      <c r="FD92" s="756"/>
      <c r="FE92" s="756"/>
      <c r="FF92" s="756"/>
      <c r="FG92" s="756"/>
      <c r="FH92" s="756"/>
      <c r="FI92" s="756"/>
      <c r="FJ92" s="756"/>
      <c r="FK92" s="756"/>
      <c r="FL92" s="756"/>
    </row>
    <row r="93" spans="1:168" ht="14.25" thickBot="1">
      <c r="A93" s="91"/>
      <c r="B93" s="951">
        <f t="shared" si="167"/>
        <v>2.4</v>
      </c>
      <c r="C93" s="981" t="str">
        <f t="shared" si="121"/>
        <v>信頼性</v>
      </c>
      <c r="D93" s="982" t="e">
        <f>IF(I$78=0,0,G93/I$78)</f>
        <v>#REF!</v>
      </c>
      <c r="E93" s="983" t="e">
        <f>IF(J$78=0,0,H93/J$78)</f>
        <v>#REF!</v>
      </c>
      <c r="F93" s="91"/>
      <c r="G93" s="983" t="e">
        <f t="shared" si="156"/>
        <v>#REF!</v>
      </c>
      <c r="H93" s="983" t="e">
        <f t="shared" si="157"/>
        <v>#REF!</v>
      </c>
      <c r="I93" s="983" t="e">
        <f>SUM(G94:G98)</f>
        <v>#REF!</v>
      </c>
      <c r="J93" s="983" t="e">
        <f>SUM(H94:H98)</f>
        <v>#REF!</v>
      </c>
      <c r="K93" s="983" t="e">
        <f>IF(#REF!=0,0,1)</f>
        <v>#REF!</v>
      </c>
      <c r="L93" s="983" t="e">
        <f>IF(#REF!=0,0,1)</f>
        <v>#REF!</v>
      </c>
      <c r="M93" s="983">
        <f t="shared" si="122"/>
        <v>0.2</v>
      </c>
      <c r="N93" s="983">
        <f t="shared" si="158"/>
        <v>0</v>
      </c>
      <c r="O93" s="91"/>
      <c r="P93" s="985"/>
      <c r="Q93" s="986">
        <v>2.4</v>
      </c>
      <c r="R93" s="1025" t="s">
        <v>18</v>
      </c>
      <c r="S93" s="1022"/>
      <c r="T93" s="1022"/>
      <c r="U93" s="892"/>
      <c r="V93" s="822">
        <f t="shared" si="169"/>
        <v>0</v>
      </c>
      <c r="W93" s="802">
        <f t="shared" si="168"/>
        <v>0</v>
      </c>
      <c r="X93" s="91"/>
      <c r="Y93" s="929">
        <f t="shared" si="142"/>
        <v>0</v>
      </c>
      <c r="Z93" s="929">
        <f t="shared" si="143"/>
        <v>0</v>
      </c>
      <c r="AA93" s="929">
        <f t="shared" si="144"/>
        <v>0</v>
      </c>
      <c r="AB93" s="929">
        <f t="shared" si="145"/>
        <v>0</v>
      </c>
      <c r="AC93" s="929">
        <f t="shared" si="146"/>
        <v>0</v>
      </c>
      <c r="AD93" s="929">
        <f t="shared" si="147"/>
        <v>0</v>
      </c>
      <c r="AE93" s="929">
        <f t="shared" si="148"/>
        <v>0</v>
      </c>
      <c r="AF93" s="929">
        <f t="shared" si="149"/>
        <v>0</v>
      </c>
      <c r="AG93" s="929">
        <f t="shared" si="150"/>
        <v>0</v>
      </c>
      <c r="AH93" s="929">
        <f t="shared" si="151"/>
        <v>0</v>
      </c>
      <c r="AI93" s="929">
        <f t="shared" si="152"/>
        <v>0</v>
      </c>
      <c r="AJ93" s="929">
        <f t="shared" si="153"/>
        <v>0</v>
      </c>
      <c r="AK93" s="929">
        <f t="shared" si="154"/>
        <v>0</v>
      </c>
      <c r="AL93" s="91"/>
      <c r="AM93" s="1064" t="s">
        <v>126</v>
      </c>
      <c r="AN93" s="1064" t="s">
        <v>126</v>
      </c>
      <c r="AO93" s="1064" t="s">
        <v>126</v>
      </c>
      <c r="AP93" s="1064" t="s">
        <v>126</v>
      </c>
      <c r="AQ93" s="1064" t="s">
        <v>126</v>
      </c>
      <c r="AR93" s="1064" t="s">
        <v>126</v>
      </c>
      <c r="AS93" s="1064" t="s">
        <v>126</v>
      </c>
      <c r="AT93" s="1064" t="s">
        <v>126</v>
      </c>
      <c r="AU93" s="1064" t="s">
        <v>126</v>
      </c>
      <c r="AV93" s="1064" t="s">
        <v>126</v>
      </c>
      <c r="AW93" s="1064" t="s">
        <v>126</v>
      </c>
      <c r="AX93" s="1064" t="s">
        <v>126</v>
      </c>
      <c r="AY93" s="1064" t="s">
        <v>126</v>
      </c>
      <c r="AZ93" s="91"/>
      <c r="BA93" s="990"/>
      <c r="BB93" s="990" t="e">
        <f t="shared" si="155"/>
        <v>#REF!</v>
      </c>
      <c r="BC93" s="990"/>
      <c r="BD93" s="991" t="e">
        <f>BR93*#REF!</f>
        <v>#REF!</v>
      </c>
      <c r="BE93" s="991" t="e">
        <f>BS93*#REF!</f>
        <v>#REF!</v>
      </c>
      <c r="BF93" s="991" t="e">
        <f>BT93*#REF!</f>
        <v>#REF!</v>
      </c>
      <c r="BG93" s="991" t="e">
        <f>BU93*#REF!</f>
        <v>#REF!</v>
      </c>
      <c r="BH93" s="1011" t="e">
        <f>BV93*#REF!</f>
        <v>#REF!</v>
      </c>
      <c r="BI93" s="991" t="e">
        <f>BW93*#REF!</f>
        <v>#REF!</v>
      </c>
      <c r="BJ93" s="991" t="e">
        <f>BX93*#REF!</f>
        <v>#REF!</v>
      </c>
      <c r="BK93" s="991" t="e">
        <f>BY93*#REF!</f>
        <v>#REF!</v>
      </c>
      <c r="BL93" s="991" t="e">
        <f>BZ93*#REF!</f>
        <v>#REF!</v>
      </c>
      <c r="BM93" s="991" t="e">
        <f>CA93*#REF!</f>
        <v>#REF!</v>
      </c>
      <c r="BN93" s="91"/>
      <c r="BO93" s="992">
        <f t="shared" si="123"/>
        <v>2.4</v>
      </c>
      <c r="BP93" s="992" t="str">
        <f t="shared" si="124"/>
        <v xml:space="preserve"> Q2 2</v>
      </c>
      <c r="BQ93" s="981" t="str">
        <f t="shared" si="125"/>
        <v>信頼性</v>
      </c>
      <c r="BR93" s="993">
        <f t="shared" si="126"/>
        <v>0.2</v>
      </c>
      <c r="BS93" s="993">
        <f t="shared" si="127"/>
        <v>0.2</v>
      </c>
      <c r="BT93" s="993">
        <f t="shared" si="128"/>
        <v>0.2</v>
      </c>
      <c r="BU93" s="993">
        <f t="shared" si="129"/>
        <v>0.2</v>
      </c>
      <c r="BV93" s="1012">
        <f t="shared" si="130"/>
        <v>0.2</v>
      </c>
      <c r="BW93" s="993">
        <f t="shared" si="131"/>
        <v>0.2</v>
      </c>
      <c r="BX93" s="993">
        <f t="shared" si="132"/>
        <v>0.2</v>
      </c>
      <c r="BY93" s="993">
        <f t="shared" si="133"/>
        <v>0.2</v>
      </c>
      <c r="BZ93" s="993">
        <f t="shared" si="134"/>
        <v>0.2</v>
      </c>
      <c r="CA93" s="993">
        <f t="shared" si="135"/>
        <v>0.2</v>
      </c>
      <c r="CB93" s="994">
        <f t="shared" si="136"/>
        <v>0</v>
      </c>
      <c r="CC93" s="993">
        <f t="shared" si="137"/>
        <v>0</v>
      </c>
      <c r="CD93" s="993">
        <f t="shared" si="138"/>
        <v>0</v>
      </c>
      <c r="CF93" s="551">
        <v>2.4</v>
      </c>
      <c r="CG93" s="555" t="s">
        <v>566</v>
      </c>
      <c r="CH93" s="552" t="s">
        <v>18</v>
      </c>
      <c r="CI93" s="553">
        <v>0.25</v>
      </c>
      <c r="CJ93" s="553">
        <v>0.25</v>
      </c>
      <c r="CK93" s="553">
        <v>0.25</v>
      </c>
      <c r="CL93" s="553">
        <v>0.25</v>
      </c>
      <c r="CM93" s="562">
        <v>0.25</v>
      </c>
      <c r="CN93" s="553">
        <v>0.25</v>
      </c>
      <c r="CO93" s="558">
        <v>0.25</v>
      </c>
      <c r="CP93" s="553">
        <v>0.25</v>
      </c>
      <c r="CQ93" s="553">
        <v>0.25</v>
      </c>
      <c r="CR93" s="553">
        <v>0.25</v>
      </c>
      <c r="CS93" s="559">
        <v>0</v>
      </c>
      <c r="CT93" s="558">
        <v>0</v>
      </c>
      <c r="CU93" s="558">
        <v>0</v>
      </c>
      <c r="CW93" s="551">
        <v>2.4</v>
      </c>
      <c r="CX93" s="555" t="s">
        <v>566</v>
      </c>
      <c r="CY93" s="552" t="s">
        <v>555</v>
      </c>
      <c r="CZ93" s="558">
        <v>0.2</v>
      </c>
      <c r="DA93" s="558">
        <v>0.2</v>
      </c>
      <c r="DB93" s="558">
        <v>0.2</v>
      </c>
      <c r="DC93" s="558">
        <v>0.2</v>
      </c>
      <c r="DD93" s="565">
        <v>0.2</v>
      </c>
      <c r="DE93" s="558">
        <v>0.2</v>
      </c>
      <c r="DF93" s="558">
        <v>0.2</v>
      </c>
      <c r="DG93" s="558">
        <v>0.2</v>
      </c>
      <c r="DH93" s="558">
        <v>0.2</v>
      </c>
      <c r="DI93" s="558">
        <v>0.2</v>
      </c>
      <c r="DJ93" s="559"/>
      <c r="DK93" s="558"/>
      <c r="DL93" s="558"/>
      <c r="DN93" s="551">
        <v>2.4</v>
      </c>
      <c r="DO93" s="555" t="s">
        <v>566</v>
      </c>
      <c r="DP93" s="552" t="s">
        <v>18</v>
      </c>
      <c r="DQ93" s="558">
        <v>0.2</v>
      </c>
      <c r="DR93" s="558">
        <v>0.2</v>
      </c>
      <c r="DS93" s="558">
        <v>0.2</v>
      </c>
      <c r="DT93" s="558">
        <v>0.2</v>
      </c>
      <c r="DU93" s="565">
        <v>0.2</v>
      </c>
      <c r="DV93" s="558">
        <v>0.2</v>
      </c>
      <c r="DW93" s="558">
        <v>0.2</v>
      </c>
      <c r="DX93" s="558">
        <v>0.2</v>
      </c>
      <c r="DY93" s="558">
        <v>0.2</v>
      </c>
      <c r="DZ93" s="558">
        <v>0.2</v>
      </c>
      <c r="EA93" s="559"/>
      <c r="EB93" s="558"/>
      <c r="EC93" s="558"/>
      <c r="ED93" s="651"/>
      <c r="EF93" s="551">
        <v>2.4</v>
      </c>
      <c r="EG93" s="555" t="s">
        <v>566</v>
      </c>
      <c r="EH93" s="552" t="s">
        <v>18</v>
      </c>
      <c r="EI93" s="680">
        <v>0.1</v>
      </c>
      <c r="EJ93" s="680">
        <v>0.1</v>
      </c>
      <c r="EK93" s="680">
        <v>0.1</v>
      </c>
      <c r="EL93" s="680">
        <v>0.1</v>
      </c>
      <c r="EM93" s="680">
        <v>0.1</v>
      </c>
      <c r="EN93" s="680">
        <v>0.1</v>
      </c>
      <c r="EO93" s="680">
        <v>0.1</v>
      </c>
      <c r="EP93" s="680">
        <v>0.1</v>
      </c>
      <c r="EQ93" s="680">
        <v>0.1</v>
      </c>
      <c r="ER93" s="680">
        <v>0.1</v>
      </c>
      <c r="ES93" s="693">
        <f t="shared" si="174"/>
        <v>0</v>
      </c>
      <c r="ET93" s="691">
        <f t="shared" si="171"/>
        <v>0</v>
      </c>
      <c r="EU93" s="691">
        <f t="shared" si="172"/>
        <v>0</v>
      </c>
      <c r="EW93" s="551">
        <v>2.4</v>
      </c>
      <c r="EX93" s="555" t="s">
        <v>566</v>
      </c>
      <c r="EY93" s="552" t="s">
        <v>18</v>
      </c>
      <c r="EZ93" s="771">
        <v>0.6</v>
      </c>
      <c r="FA93" s="680"/>
      <c r="FB93" s="680"/>
      <c r="FC93" s="680"/>
      <c r="FD93" s="728"/>
      <c r="FE93" s="680"/>
      <c r="FF93" s="680"/>
      <c r="FG93" s="680"/>
      <c r="FH93" s="680"/>
      <c r="FI93" s="680"/>
      <c r="FJ93" s="752"/>
      <c r="FK93" s="680"/>
      <c r="FL93" s="680"/>
    </row>
    <row r="94" spans="1:168">
      <c r="A94" s="91"/>
      <c r="B94" s="951" t="str">
        <f t="shared" si="167"/>
        <v>2.4.1</v>
      </c>
      <c r="C94" s="981" t="str">
        <f t="shared" si="121"/>
        <v>空調・換気設備</v>
      </c>
      <c r="D94" s="984" t="e">
        <f>IF(I$93&gt;0,G94/I$93,0)</f>
        <v>#REF!</v>
      </c>
      <c r="E94" s="983" t="e">
        <f t="shared" ref="D94:E98" si="176">IF(J$93&gt;0,H94/J$93,0)</f>
        <v>#REF!</v>
      </c>
      <c r="F94" s="91"/>
      <c r="G94" s="983" t="e">
        <f t="shared" si="156"/>
        <v>#REF!</v>
      </c>
      <c r="H94" s="983" t="e">
        <f t="shared" si="157"/>
        <v>#REF!</v>
      </c>
      <c r="I94" s="983"/>
      <c r="J94" s="983"/>
      <c r="K94" s="983" t="e">
        <f>IF(#REF!=0,0,1)</f>
        <v>#REF!</v>
      </c>
      <c r="L94" s="983" t="e">
        <f>IF(#REF!=0,0,1)</f>
        <v>#REF!</v>
      </c>
      <c r="M94" s="983">
        <f t="shared" si="122"/>
        <v>0.2</v>
      </c>
      <c r="N94" s="983">
        <f t="shared" si="158"/>
        <v>0</v>
      </c>
      <c r="O94" s="91"/>
      <c r="P94" s="985"/>
      <c r="Q94" s="1028"/>
      <c r="R94" s="1008">
        <v>1</v>
      </c>
      <c r="S94" s="988" t="s">
        <v>19</v>
      </c>
      <c r="T94" s="1029"/>
      <c r="U94" s="892"/>
      <c r="V94" s="817">
        <f t="shared" si="169"/>
        <v>0</v>
      </c>
      <c r="W94" s="838">
        <f t="shared" si="168"/>
        <v>0</v>
      </c>
      <c r="X94" s="91"/>
      <c r="Y94" s="929">
        <f t="shared" si="142"/>
        <v>0</v>
      </c>
      <c r="Z94" s="929">
        <f t="shared" si="143"/>
        <v>0</v>
      </c>
      <c r="AA94" s="929">
        <f t="shared" si="144"/>
        <v>0</v>
      </c>
      <c r="AB94" s="929">
        <f t="shared" si="145"/>
        <v>0</v>
      </c>
      <c r="AC94" s="929">
        <f t="shared" si="146"/>
        <v>0</v>
      </c>
      <c r="AD94" s="929">
        <f t="shared" si="147"/>
        <v>0</v>
      </c>
      <c r="AE94" s="929">
        <f t="shared" si="148"/>
        <v>0</v>
      </c>
      <c r="AF94" s="929">
        <f t="shared" si="149"/>
        <v>0</v>
      </c>
      <c r="AG94" s="929">
        <f t="shared" si="150"/>
        <v>0</v>
      </c>
      <c r="AH94" s="929">
        <f t="shared" si="151"/>
        <v>0</v>
      </c>
      <c r="AI94" s="929">
        <f t="shared" si="152"/>
        <v>0</v>
      </c>
      <c r="AJ94" s="929">
        <f t="shared" si="153"/>
        <v>0</v>
      </c>
      <c r="AK94" s="929">
        <f t="shared" si="154"/>
        <v>0</v>
      </c>
      <c r="AL94" s="91"/>
      <c r="AM94" s="784"/>
      <c r="AN94" s="784"/>
      <c r="AO94" s="784"/>
      <c r="AP94" s="784"/>
      <c r="AQ94" s="784"/>
      <c r="AR94" s="784"/>
      <c r="AS94" s="784"/>
      <c r="AT94" s="784"/>
      <c r="AU94" s="784"/>
      <c r="AV94" s="784"/>
      <c r="AW94" s="784"/>
      <c r="AX94" s="784"/>
      <c r="AY94" s="784"/>
      <c r="AZ94" s="91"/>
      <c r="BA94" s="990"/>
      <c r="BB94" s="990" t="e">
        <f t="shared" si="155"/>
        <v>#REF!</v>
      </c>
      <c r="BC94" s="990"/>
      <c r="BD94" s="991" t="e">
        <f>BR94*#REF!</f>
        <v>#REF!</v>
      </c>
      <c r="BE94" s="991" t="e">
        <f>BS94*#REF!</f>
        <v>#REF!</v>
      </c>
      <c r="BF94" s="991" t="e">
        <f>BT94*#REF!</f>
        <v>#REF!</v>
      </c>
      <c r="BG94" s="991" t="e">
        <f>BU94*#REF!</f>
        <v>#REF!</v>
      </c>
      <c r="BH94" s="1011" t="e">
        <f>BV94*#REF!</f>
        <v>#REF!</v>
      </c>
      <c r="BI94" s="991" t="e">
        <f>BW94*#REF!</f>
        <v>#REF!</v>
      </c>
      <c r="BJ94" s="991" t="e">
        <f>BX94*#REF!</f>
        <v>#REF!</v>
      </c>
      <c r="BK94" s="991" t="e">
        <f>BY94*#REF!</f>
        <v>#REF!</v>
      </c>
      <c r="BL94" s="991" t="e">
        <f>BZ94*#REF!</f>
        <v>#REF!</v>
      </c>
      <c r="BM94" s="991" t="e">
        <f>CA94*#REF!</f>
        <v>#REF!</v>
      </c>
      <c r="BN94" s="91"/>
      <c r="BO94" s="992" t="str">
        <f t="shared" si="123"/>
        <v>2.4.1</v>
      </c>
      <c r="BP94" s="992" t="str">
        <f t="shared" si="124"/>
        <v xml:space="preserve"> Q2 2.4</v>
      </c>
      <c r="BQ94" s="981" t="str">
        <f t="shared" si="125"/>
        <v>空調・換気設備</v>
      </c>
      <c r="BR94" s="993">
        <f t="shared" si="126"/>
        <v>0.2</v>
      </c>
      <c r="BS94" s="993">
        <f t="shared" si="127"/>
        <v>0.2</v>
      </c>
      <c r="BT94" s="993">
        <f t="shared" si="128"/>
        <v>0.2</v>
      </c>
      <c r="BU94" s="993">
        <f t="shared" si="129"/>
        <v>0.2</v>
      </c>
      <c r="BV94" s="1012">
        <f t="shared" si="130"/>
        <v>0.2</v>
      </c>
      <c r="BW94" s="993">
        <f t="shared" si="131"/>
        <v>0.2</v>
      </c>
      <c r="BX94" s="993">
        <f t="shared" si="132"/>
        <v>0.2</v>
      </c>
      <c r="BY94" s="993">
        <f t="shared" si="133"/>
        <v>0.2</v>
      </c>
      <c r="BZ94" s="993">
        <f t="shared" si="134"/>
        <v>0.2</v>
      </c>
      <c r="CA94" s="993">
        <f t="shared" si="135"/>
        <v>0.2</v>
      </c>
      <c r="CB94" s="994">
        <f t="shared" si="136"/>
        <v>0</v>
      </c>
      <c r="CC94" s="993">
        <f t="shared" si="137"/>
        <v>0</v>
      </c>
      <c r="CD94" s="993">
        <f t="shared" si="138"/>
        <v>0</v>
      </c>
      <c r="CF94" s="551" t="s">
        <v>387</v>
      </c>
      <c r="CG94" s="555" t="s">
        <v>578</v>
      </c>
      <c r="CH94" s="556" t="s">
        <v>579</v>
      </c>
      <c r="CI94" s="553">
        <v>0.2</v>
      </c>
      <c r="CJ94" s="553">
        <v>0.2</v>
      </c>
      <c r="CK94" s="553">
        <v>0.2</v>
      </c>
      <c r="CL94" s="553">
        <v>0.2</v>
      </c>
      <c r="CM94" s="562">
        <v>0.2</v>
      </c>
      <c r="CN94" s="553">
        <v>0.2</v>
      </c>
      <c r="CO94" s="558">
        <v>0.2</v>
      </c>
      <c r="CP94" s="553">
        <v>0.2</v>
      </c>
      <c r="CQ94" s="553">
        <v>0.2</v>
      </c>
      <c r="CR94" s="553">
        <v>0.2</v>
      </c>
      <c r="CS94" s="559">
        <v>0</v>
      </c>
      <c r="CT94" s="558">
        <v>0</v>
      </c>
      <c r="CU94" s="558">
        <v>0</v>
      </c>
      <c r="CW94" s="551" t="s">
        <v>387</v>
      </c>
      <c r="CX94" s="555" t="s">
        <v>578</v>
      </c>
      <c r="CY94" s="556" t="s">
        <v>579</v>
      </c>
      <c r="CZ94" s="558">
        <v>0.2</v>
      </c>
      <c r="DA94" s="558">
        <v>0.2</v>
      </c>
      <c r="DB94" s="558">
        <v>0.2</v>
      </c>
      <c r="DC94" s="558">
        <v>0.2</v>
      </c>
      <c r="DD94" s="565">
        <v>0.2</v>
      </c>
      <c r="DE94" s="558">
        <v>0.2</v>
      </c>
      <c r="DF94" s="558">
        <v>0.2</v>
      </c>
      <c r="DG94" s="558">
        <v>0.2</v>
      </c>
      <c r="DH94" s="558">
        <v>0.2</v>
      </c>
      <c r="DI94" s="558">
        <v>0.2</v>
      </c>
      <c r="DJ94" s="559"/>
      <c r="DK94" s="558"/>
      <c r="DL94" s="558"/>
      <c r="DN94" s="551" t="s">
        <v>387</v>
      </c>
      <c r="DO94" s="555" t="s">
        <v>578</v>
      </c>
      <c r="DP94" s="556" t="s">
        <v>579</v>
      </c>
      <c r="DQ94" s="558">
        <v>0.2</v>
      </c>
      <c r="DR94" s="558">
        <v>0.2</v>
      </c>
      <c r="DS94" s="558">
        <v>0.2</v>
      </c>
      <c r="DT94" s="558">
        <v>0.2</v>
      </c>
      <c r="DU94" s="565">
        <v>0.2</v>
      </c>
      <c r="DV94" s="558">
        <v>0.2</v>
      </c>
      <c r="DW94" s="558">
        <v>0.2</v>
      </c>
      <c r="DX94" s="558">
        <v>0.2</v>
      </c>
      <c r="DY94" s="558">
        <v>0.2</v>
      </c>
      <c r="DZ94" s="558">
        <v>0.2</v>
      </c>
      <c r="EA94" s="559"/>
      <c r="EB94" s="558"/>
      <c r="EC94" s="558"/>
      <c r="ED94" s="651"/>
      <c r="EF94" s="551" t="s">
        <v>387</v>
      </c>
      <c r="EG94" s="555" t="s">
        <v>578</v>
      </c>
      <c r="EH94" s="556" t="s">
        <v>579</v>
      </c>
      <c r="EI94" s="691">
        <v>0</v>
      </c>
      <c r="EJ94" s="691">
        <v>0</v>
      </c>
      <c r="EK94" s="691">
        <v>0</v>
      </c>
      <c r="EL94" s="691">
        <v>0</v>
      </c>
      <c r="EM94" s="691">
        <v>0</v>
      </c>
      <c r="EN94" s="691">
        <v>0</v>
      </c>
      <c r="EO94" s="691">
        <v>0</v>
      </c>
      <c r="EP94" s="691">
        <v>0</v>
      </c>
      <c r="EQ94" s="691">
        <v>0</v>
      </c>
      <c r="ER94" s="691">
        <v>0</v>
      </c>
      <c r="ES94" s="693">
        <f t="shared" si="174"/>
        <v>0</v>
      </c>
      <c r="ET94" s="691">
        <f t="shared" si="171"/>
        <v>0</v>
      </c>
      <c r="EU94" s="691">
        <f t="shared" si="172"/>
        <v>0</v>
      </c>
      <c r="EW94" s="551" t="s">
        <v>387</v>
      </c>
      <c r="EX94" s="555" t="s">
        <v>578</v>
      </c>
      <c r="EY94" s="556" t="s">
        <v>579</v>
      </c>
      <c r="EZ94" s="777">
        <v>0.15</v>
      </c>
      <c r="FA94" s="680"/>
      <c r="FB94" s="680"/>
      <c r="FC94" s="680"/>
      <c r="FD94" s="680"/>
      <c r="FE94" s="680"/>
      <c r="FF94" s="680"/>
      <c r="FG94" s="680"/>
      <c r="FH94" s="680"/>
      <c r="FI94" s="680"/>
      <c r="FJ94" s="752"/>
      <c r="FK94" s="680"/>
      <c r="FL94" s="680"/>
    </row>
    <row r="95" spans="1:168">
      <c r="A95" s="91"/>
      <c r="B95" s="951" t="str">
        <f t="shared" si="167"/>
        <v>2.4.2</v>
      </c>
      <c r="C95" s="981" t="str">
        <f t="shared" si="121"/>
        <v>給排水・衛生設備</v>
      </c>
      <c r="D95" s="984" t="e">
        <f t="shared" si="176"/>
        <v>#REF!</v>
      </c>
      <c r="E95" s="983" t="e">
        <f t="shared" si="176"/>
        <v>#REF!</v>
      </c>
      <c r="F95" s="91"/>
      <c r="G95" s="983" t="e">
        <f t="shared" si="156"/>
        <v>#REF!</v>
      </c>
      <c r="H95" s="983" t="e">
        <f t="shared" si="157"/>
        <v>#REF!</v>
      </c>
      <c r="I95" s="983"/>
      <c r="J95" s="983"/>
      <c r="K95" s="983" t="e">
        <f>IF(#REF!=0,0,1)</f>
        <v>#REF!</v>
      </c>
      <c r="L95" s="983" t="e">
        <f>IF(#REF!=0,0,1)</f>
        <v>#REF!</v>
      </c>
      <c r="M95" s="983">
        <f t="shared" si="122"/>
        <v>0.2</v>
      </c>
      <c r="N95" s="983">
        <f t="shared" si="158"/>
        <v>0</v>
      </c>
      <c r="O95" s="91"/>
      <c r="P95" s="985"/>
      <c r="Q95" s="1028"/>
      <c r="R95" s="1008">
        <v>2</v>
      </c>
      <c r="S95" s="988" t="s">
        <v>20</v>
      </c>
      <c r="T95" s="1029"/>
      <c r="U95" s="892"/>
      <c r="V95" s="804">
        <f t="shared" si="169"/>
        <v>0</v>
      </c>
      <c r="W95" s="805">
        <f t="shared" si="168"/>
        <v>0</v>
      </c>
      <c r="X95" s="91"/>
      <c r="Y95" s="929">
        <f t="shared" si="142"/>
        <v>0</v>
      </c>
      <c r="Z95" s="929">
        <f t="shared" si="143"/>
        <v>0</v>
      </c>
      <c r="AA95" s="929">
        <f t="shared" si="144"/>
        <v>0</v>
      </c>
      <c r="AB95" s="929">
        <f t="shared" si="145"/>
        <v>0</v>
      </c>
      <c r="AC95" s="929">
        <f t="shared" si="146"/>
        <v>0</v>
      </c>
      <c r="AD95" s="929">
        <f t="shared" si="147"/>
        <v>0</v>
      </c>
      <c r="AE95" s="929">
        <f t="shared" si="148"/>
        <v>0</v>
      </c>
      <c r="AF95" s="929">
        <f t="shared" si="149"/>
        <v>0</v>
      </c>
      <c r="AG95" s="929">
        <f t="shared" si="150"/>
        <v>0</v>
      </c>
      <c r="AH95" s="929">
        <f t="shared" si="151"/>
        <v>0</v>
      </c>
      <c r="AI95" s="929">
        <f t="shared" si="152"/>
        <v>0</v>
      </c>
      <c r="AJ95" s="929">
        <f t="shared" si="153"/>
        <v>0</v>
      </c>
      <c r="AK95" s="929">
        <f t="shared" si="154"/>
        <v>0</v>
      </c>
      <c r="AL95" s="91"/>
      <c r="AM95" s="785"/>
      <c r="AN95" s="785"/>
      <c r="AO95" s="785"/>
      <c r="AP95" s="785"/>
      <c r="AQ95" s="785"/>
      <c r="AR95" s="785"/>
      <c r="AS95" s="785"/>
      <c r="AT95" s="785"/>
      <c r="AU95" s="785"/>
      <c r="AV95" s="785"/>
      <c r="AW95" s="785"/>
      <c r="AX95" s="785"/>
      <c r="AY95" s="785"/>
      <c r="AZ95" s="91"/>
      <c r="BA95" s="990"/>
      <c r="BB95" s="990" t="e">
        <f t="shared" si="155"/>
        <v>#REF!</v>
      </c>
      <c r="BC95" s="990"/>
      <c r="BD95" s="991" t="e">
        <f>BR95*#REF!</f>
        <v>#REF!</v>
      </c>
      <c r="BE95" s="991" t="e">
        <f>BS95*#REF!</f>
        <v>#REF!</v>
      </c>
      <c r="BF95" s="991" t="e">
        <f>BT95*#REF!</f>
        <v>#REF!</v>
      </c>
      <c r="BG95" s="991" t="e">
        <f>BU95*#REF!</f>
        <v>#REF!</v>
      </c>
      <c r="BH95" s="1011" t="e">
        <f>BV95*#REF!</f>
        <v>#REF!</v>
      </c>
      <c r="BI95" s="991" t="e">
        <f>BW95*#REF!</f>
        <v>#REF!</v>
      </c>
      <c r="BJ95" s="991" t="e">
        <f>BX95*#REF!</f>
        <v>#REF!</v>
      </c>
      <c r="BK95" s="991" t="e">
        <f>BY95*#REF!</f>
        <v>#REF!</v>
      </c>
      <c r="BL95" s="991" t="e">
        <f>BZ95*#REF!</f>
        <v>#REF!</v>
      </c>
      <c r="BM95" s="991" t="e">
        <f>CA95*#REF!</f>
        <v>#REF!</v>
      </c>
      <c r="BN95" s="91"/>
      <c r="BO95" s="992" t="str">
        <f t="shared" si="123"/>
        <v>2.4.2</v>
      </c>
      <c r="BP95" s="992" t="str">
        <f t="shared" si="124"/>
        <v xml:space="preserve"> Q2 2.4</v>
      </c>
      <c r="BQ95" s="981" t="str">
        <f t="shared" si="125"/>
        <v>給排水・衛生設備</v>
      </c>
      <c r="BR95" s="993">
        <f t="shared" si="126"/>
        <v>0.2</v>
      </c>
      <c r="BS95" s="993">
        <f t="shared" si="127"/>
        <v>0.2</v>
      </c>
      <c r="BT95" s="993">
        <f t="shared" si="128"/>
        <v>0.2</v>
      </c>
      <c r="BU95" s="993">
        <f t="shared" si="129"/>
        <v>0.2</v>
      </c>
      <c r="BV95" s="1012">
        <f t="shared" si="130"/>
        <v>0.2</v>
      </c>
      <c r="BW95" s="993">
        <f t="shared" si="131"/>
        <v>0.2</v>
      </c>
      <c r="BX95" s="993">
        <f t="shared" si="132"/>
        <v>0.2</v>
      </c>
      <c r="BY95" s="993">
        <f t="shared" si="133"/>
        <v>0.2</v>
      </c>
      <c r="BZ95" s="993">
        <f t="shared" si="134"/>
        <v>0.2</v>
      </c>
      <c r="CA95" s="993">
        <f t="shared" si="135"/>
        <v>0.2</v>
      </c>
      <c r="CB95" s="994">
        <f t="shared" si="136"/>
        <v>0</v>
      </c>
      <c r="CC95" s="993">
        <f t="shared" si="137"/>
        <v>0</v>
      </c>
      <c r="CD95" s="993">
        <f t="shared" si="138"/>
        <v>0</v>
      </c>
      <c r="CF95" s="551" t="s">
        <v>580</v>
      </c>
      <c r="CG95" s="555" t="s">
        <v>578</v>
      </c>
      <c r="CH95" s="556" t="s">
        <v>581</v>
      </c>
      <c r="CI95" s="553">
        <v>0.2</v>
      </c>
      <c r="CJ95" s="553">
        <v>0.2</v>
      </c>
      <c r="CK95" s="553">
        <v>0.2</v>
      </c>
      <c r="CL95" s="553">
        <v>0.2</v>
      </c>
      <c r="CM95" s="562">
        <v>0.2</v>
      </c>
      <c r="CN95" s="553">
        <v>0.2</v>
      </c>
      <c r="CO95" s="558">
        <v>0.2</v>
      </c>
      <c r="CP95" s="553">
        <v>0.2</v>
      </c>
      <c r="CQ95" s="553">
        <v>0.2</v>
      </c>
      <c r="CR95" s="553">
        <v>0.2</v>
      </c>
      <c r="CS95" s="559">
        <v>0</v>
      </c>
      <c r="CT95" s="558">
        <v>0</v>
      </c>
      <c r="CU95" s="558">
        <v>0</v>
      </c>
      <c r="CW95" s="551" t="s">
        <v>580</v>
      </c>
      <c r="CX95" s="555" t="s">
        <v>578</v>
      </c>
      <c r="CY95" s="556" t="s">
        <v>581</v>
      </c>
      <c r="CZ95" s="558">
        <v>0.2</v>
      </c>
      <c r="DA95" s="558">
        <v>0.2</v>
      </c>
      <c r="DB95" s="558">
        <v>0.2</v>
      </c>
      <c r="DC95" s="558">
        <v>0.2</v>
      </c>
      <c r="DD95" s="565">
        <v>0.2</v>
      </c>
      <c r="DE95" s="558">
        <v>0.2</v>
      </c>
      <c r="DF95" s="558">
        <v>0.2</v>
      </c>
      <c r="DG95" s="558">
        <v>0.2</v>
      </c>
      <c r="DH95" s="558">
        <v>0.2</v>
      </c>
      <c r="DI95" s="558">
        <v>0.2</v>
      </c>
      <c r="DJ95" s="559"/>
      <c r="DK95" s="558"/>
      <c r="DL95" s="558"/>
      <c r="DN95" s="551" t="s">
        <v>580</v>
      </c>
      <c r="DO95" s="555" t="s">
        <v>578</v>
      </c>
      <c r="DP95" s="556" t="s">
        <v>581</v>
      </c>
      <c r="DQ95" s="558">
        <v>0.2</v>
      </c>
      <c r="DR95" s="558">
        <v>0.2</v>
      </c>
      <c r="DS95" s="558">
        <v>0.2</v>
      </c>
      <c r="DT95" s="558">
        <v>0.2</v>
      </c>
      <c r="DU95" s="565">
        <v>0.2</v>
      </c>
      <c r="DV95" s="558">
        <v>0.2</v>
      </c>
      <c r="DW95" s="558">
        <v>0.2</v>
      </c>
      <c r="DX95" s="558">
        <v>0.2</v>
      </c>
      <c r="DY95" s="558">
        <v>0.2</v>
      </c>
      <c r="DZ95" s="558">
        <v>0.2</v>
      </c>
      <c r="EA95" s="559"/>
      <c r="EB95" s="558"/>
      <c r="EC95" s="558"/>
      <c r="ED95" s="651"/>
      <c r="EF95" s="551" t="s">
        <v>580</v>
      </c>
      <c r="EG95" s="555" t="s">
        <v>578</v>
      </c>
      <c r="EH95" s="556" t="s">
        <v>581</v>
      </c>
      <c r="EI95" s="691">
        <v>0</v>
      </c>
      <c r="EJ95" s="691">
        <v>0</v>
      </c>
      <c r="EK95" s="691">
        <v>0</v>
      </c>
      <c r="EL95" s="691">
        <v>0</v>
      </c>
      <c r="EM95" s="691">
        <v>0</v>
      </c>
      <c r="EN95" s="691">
        <v>0</v>
      </c>
      <c r="EO95" s="691">
        <v>0</v>
      </c>
      <c r="EP95" s="691">
        <v>0</v>
      </c>
      <c r="EQ95" s="691">
        <v>0</v>
      </c>
      <c r="ER95" s="691">
        <v>0</v>
      </c>
      <c r="ES95" s="693">
        <f t="shared" si="174"/>
        <v>0</v>
      </c>
      <c r="ET95" s="691">
        <f t="shared" si="171"/>
        <v>0</v>
      </c>
      <c r="EU95" s="691">
        <f t="shared" si="172"/>
        <v>0</v>
      </c>
      <c r="EW95" s="551" t="s">
        <v>580</v>
      </c>
      <c r="EX95" s="555" t="s">
        <v>578</v>
      </c>
      <c r="EY95" s="556" t="s">
        <v>581</v>
      </c>
      <c r="EZ95" s="777">
        <v>0.15</v>
      </c>
      <c r="FA95" s="680"/>
      <c r="FB95" s="680"/>
      <c r="FC95" s="680"/>
      <c r="FD95" s="680"/>
      <c r="FE95" s="680"/>
      <c r="FF95" s="680"/>
      <c r="FG95" s="680"/>
      <c r="FH95" s="680"/>
      <c r="FI95" s="680"/>
      <c r="FJ95" s="752"/>
      <c r="FK95" s="680"/>
      <c r="FL95" s="680"/>
    </row>
    <row r="96" spans="1:168">
      <c r="A96" s="91"/>
      <c r="B96" s="951" t="str">
        <f t="shared" si="167"/>
        <v>2.4.3</v>
      </c>
      <c r="C96" s="981" t="str">
        <f t="shared" si="121"/>
        <v>電気設備</v>
      </c>
      <c r="D96" s="984" t="e">
        <f t="shared" si="176"/>
        <v>#REF!</v>
      </c>
      <c r="E96" s="983" t="e">
        <f t="shared" si="176"/>
        <v>#REF!</v>
      </c>
      <c r="F96" s="91"/>
      <c r="G96" s="983" t="e">
        <f t="shared" si="156"/>
        <v>#REF!</v>
      </c>
      <c r="H96" s="983" t="e">
        <f t="shared" si="157"/>
        <v>#REF!</v>
      </c>
      <c r="I96" s="983"/>
      <c r="J96" s="983"/>
      <c r="K96" s="983" t="e">
        <f>IF(#REF!=0,0,1)</f>
        <v>#REF!</v>
      </c>
      <c r="L96" s="983" t="e">
        <f>IF(#REF!=0,0,1)</f>
        <v>#REF!</v>
      </c>
      <c r="M96" s="983">
        <f t="shared" si="122"/>
        <v>0.2</v>
      </c>
      <c r="N96" s="983">
        <f t="shared" si="158"/>
        <v>0</v>
      </c>
      <c r="O96" s="91"/>
      <c r="P96" s="985"/>
      <c r="Q96" s="1028"/>
      <c r="R96" s="1008">
        <v>3</v>
      </c>
      <c r="S96" s="988" t="s">
        <v>21</v>
      </c>
      <c r="T96" s="1029"/>
      <c r="U96" s="892"/>
      <c r="V96" s="804">
        <f t="shared" si="169"/>
        <v>0</v>
      </c>
      <c r="W96" s="805">
        <f t="shared" si="168"/>
        <v>0</v>
      </c>
      <c r="X96" s="91"/>
      <c r="Y96" s="929">
        <f t="shared" si="142"/>
        <v>0</v>
      </c>
      <c r="Z96" s="929">
        <f t="shared" si="143"/>
        <v>0</v>
      </c>
      <c r="AA96" s="929">
        <f t="shared" si="144"/>
        <v>0</v>
      </c>
      <c r="AB96" s="929">
        <f t="shared" si="145"/>
        <v>0</v>
      </c>
      <c r="AC96" s="929">
        <f t="shared" si="146"/>
        <v>0</v>
      </c>
      <c r="AD96" s="929">
        <f t="shared" si="147"/>
        <v>0</v>
      </c>
      <c r="AE96" s="929">
        <f t="shared" si="148"/>
        <v>0</v>
      </c>
      <c r="AF96" s="929">
        <f t="shared" si="149"/>
        <v>0</v>
      </c>
      <c r="AG96" s="929">
        <f t="shared" si="150"/>
        <v>0</v>
      </c>
      <c r="AH96" s="929">
        <f t="shared" si="151"/>
        <v>0</v>
      </c>
      <c r="AI96" s="929">
        <f t="shared" si="152"/>
        <v>0</v>
      </c>
      <c r="AJ96" s="929">
        <f t="shared" si="153"/>
        <v>0</v>
      </c>
      <c r="AK96" s="929">
        <f t="shared" si="154"/>
        <v>0</v>
      </c>
      <c r="AL96" s="91"/>
      <c r="AM96" s="785"/>
      <c r="AN96" s="785"/>
      <c r="AO96" s="785"/>
      <c r="AP96" s="785"/>
      <c r="AQ96" s="785"/>
      <c r="AR96" s="785"/>
      <c r="AS96" s="785"/>
      <c r="AT96" s="785"/>
      <c r="AU96" s="785"/>
      <c r="AV96" s="785"/>
      <c r="AW96" s="785"/>
      <c r="AX96" s="785"/>
      <c r="AY96" s="785"/>
      <c r="AZ96" s="91"/>
      <c r="BA96" s="990"/>
      <c r="BB96" s="990" t="e">
        <f t="shared" si="155"/>
        <v>#REF!</v>
      </c>
      <c r="BC96" s="990"/>
      <c r="BD96" s="991" t="e">
        <f>BR96*#REF!</f>
        <v>#REF!</v>
      </c>
      <c r="BE96" s="991" t="e">
        <f>BS96*#REF!</f>
        <v>#REF!</v>
      </c>
      <c r="BF96" s="991" t="e">
        <f>BT96*#REF!</f>
        <v>#REF!</v>
      </c>
      <c r="BG96" s="991" t="e">
        <f>BU96*#REF!</f>
        <v>#REF!</v>
      </c>
      <c r="BH96" s="1011" t="e">
        <f>BV96*#REF!</f>
        <v>#REF!</v>
      </c>
      <c r="BI96" s="991" t="e">
        <f>BW96*#REF!</f>
        <v>#REF!</v>
      </c>
      <c r="BJ96" s="991" t="e">
        <f>BX96*#REF!</f>
        <v>#REF!</v>
      </c>
      <c r="BK96" s="991" t="e">
        <f>BY96*#REF!</f>
        <v>#REF!</v>
      </c>
      <c r="BL96" s="991" t="e">
        <f>BZ96*#REF!</f>
        <v>#REF!</v>
      </c>
      <c r="BM96" s="991" t="e">
        <f>CA96*#REF!</f>
        <v>#REF!</v>
      </c>
      <c r="BN96" s="91"/>
      <c r="BO96" s="992" t="str">
        <f t="shared" si="123"/>
        <v>2.4.3</v>
      </c>
      <c r="BP96" s="992" t="str">
        <f t="shared" si="124"/>
        <v xml:space="preserve"> Q2 2.4</v>
      </c>
      <c r="BQ96" s="981" t="str">
        <f t="shared" si="125"/>
        <v>電気設備</v>
      </c>
      <c r="BR96" s="993">
        <f t="shared" si="126"/>
        <v>0.2</v>
      </c>
      <c r="BS96" s="993">
        <f t="shared" si="127"/>
        <v>0.2</v>
      </c>
      <c r="BT96" s="993">
        <f t="shared" si="128"/>
        <v>0.2</v>
      </c>
      <c r="BU96" s="993">
        <f t="shared" si="129"/>
        <v>0.2</v>
      </c>
      <c r="BV96" s="1012">
        <f t="shared" si="130"/>
        <v>0.2</v>
      </c>
      <c r="BW96" s="993">
        <f t="shared" si="131"/>
        <v>0.2</v>
      </c>
      <c r="BX96" s="993">
        <f t="shared" si="132"/>
        <v>0.2</v>
      </c>
      <c r="BY96" s="993">
        <f t="shared" si="133"/>
        <v>0.2</v>
      </c>
      <c r="BZ96" s="993">
        <f t="shared" si="134"/>
        <v>0.2</v>
      </c>
      <c r="CA96" s="993">
        <f t="shared" si="135"/>
        <v>0.2</v>
      </c>
      <c r="CB96" s="994">
        <f t="shared" si="136"/>
        <v>0</v>
      </c>
      <c r="CC96" s="993">
        <f t="shared" si="137"/>
        <v>0</v>
      </c>
      <c r="CD96" s="993">
        <f t="shared" si="138"/>
        <v>0</v>
      </c>
      <c r="CF96" s="551" t="s">
        <v>582</v>
      </c>
      <c r="CG96" s="555" t="s">
        <v>578</v>
      </c>
      <c r="CH96" s="556" t="s">
        <v>583</v>
      </c>
      <c r="CI96" s="553">
        <v>0.2</v>
      </c>
      <c r="CJ96" s="553">
        <v>0.2</v>
      </c>
      <c r="CK96" s="553">
        <v>0.2</v>
      </c>
      <c r="CL96" s="553">
        <v>0.2</v>
      </c>
      <c r="CM96" s="562">
        <v>0.2</v>
      </c>
      <c r="CN96" s="553">
        <v>0.2</v>
      </c>
      <c r="CO96" s="558">
        <v>0.2</v>
      </c>
      <c r="CP96" s="553">
        <v>0.2</v>
      </c>
      <c r="CQ96" s="553">
        <v>0.2</v>
      </c>
      <c r="CR96" s="553">
        <v>0.2</v>
      </c>
      <c r="CS96" s="559">
        <v>0</v>
      </c>
      <c r="CT96" s="558">
        <v>0</v>
      </c>
      <c r="CU96" s="558">
        <v>0</v>
      </c>
      <c r="CW96" s="551" t="s">
        <v>582</v>
      </c>
      <c r="CX96" s="555" t="s">
        <v>578</v>
      </c>
      <c r="CY96" s="556" t="s">
        <v>583</v>
      </c>
      <c r="CZ96" s="558">
        <v>0.2</v>
      </c>
      <c r="DA96" s="558">
        <v>0.2</v>
      </c>
      <c r="DB96" s="558">
        <v>0.2</v>
      </c>
      <c r="DC96" s="558">
        <v>0.2</v>
      </c>
      <c r="DD96" s="565">
        <v>0.2</v>
      </c>
      <c r="DE96" s="558">
        <v>0.2</v>
      </c>
      <c r="DF96" s="558">
        <v>0.2</v>
      </c>
      <c r="DG96" s="558">
        <v>0.2</v>
      </c>
      <c r="DH96" s="558">
        <v>0.2</v>
      </c>
      <c r="DI96" s="558">
        <v>0.2</v>
      </c>
      <c r="DJ96" s="559"/>
      <c r="DK96" s="558"/>
      <c r="DL96" s="558"/>
      <c r="DN96" s="551" t="s">
        <v>582</v>
      </c>
      <c r="DO96" s="555" t="s">
        <v>578</v>
      </c>
      <c r="DP96" s="556" t="s">
        <v>583</v>
      </c>
      <c r="DQ96" s="558">
        <v>0.2</v>
      </c>
      <c r="DR96" s="558">
        <v>0.2</v>
      </c>
      <c r="DS96" s="558">
        <v>0.2</v>
      </c>
      <c r="DT96" s="558">
        <v>0.2</v>
      </c>
      <c r="DU96" s="565">
        <v>0.2</v>
      </c>
      <c r="DV96" s="558">
        <v>0.2</v>
      </c>
      <c r="DW96" s="558">
        <v>0.2</v>
      </c>
      <c r="DX96" s="558">
        <v>0.2</v>
      </c>
      <c r="DY96" s="558">
        <v>0.2</v>
      </c>
      <c r="DZ96" s="558">
        <v>0.2</v>
      </c>
      <c r="EA96" s="559"/>
      <c r="EB96" s="558"/>
      <c r="EC96" s="558"/>
      <c r="ED96" s="651"/>
      <c r="EF96" s="551" t="s">
        <v>582</v>
      </c>
      <c r="EG96" s="555" t="s">
        <v>578</v>
      </c>
      <c r="EH96" s="556" t="s">
        <v>583</v>
      </c>
      <c r="EI96" s="691">
        <v>0</v>
      </c>
      <c r="EJ96" s="691">
        <v>0</v>
      </c>
      <c r="EK96" s="691">
        <v>0</v>
      </c>
      <c r="EL96" s="691">
        <v>0</v>
      </c>
      <c r="EM96" s="691">
        <v>0</v>
      </c>
      <c r="EN96" s="691">
        <v>0</v>
      </c>
      <c r="EO96" s="691">
        <v>0</v>
      </c>
      <c r="EP96" s="691">
        <v>0</v>
      </c>
      <c r="EQ96" s="691">
        <v>0</v>
      </c>
      <c r="ER96" s="691">
        <v>0</v>
      </c>
      <c r="ES96" s="693">
        <f t="shared" si="174"/>
        <v>0</v>
      </c>
      <c r="ET96" s="691">
        <f t="shared" si="171"/>
        <v>0</v>
      </c>
      <c r="EU96" s="691">
        <f t="shared" si="172"/>
        <v>0</v>
      </c>
      <c r="EW96" s="551" t="s">
        <v>582</v>
      </c>
      <c r="EX96" s="555" t="s">
        <v>578</v>
      </c>
      <c r="EY96" s="556" t="s">
        <v>583</v>
      </c>
      <c r="EZ96" s="777">
        <v>0.25</v>
      </c>
      <c r="FA96" s="680"/>
      <c r="FB96" s="680"/>
      <c r="FC96" s="680"/>
      <c r="FD96" s="680"/>
      <c r="FE96" s="680"/>
      <c r="FF96" s="680"/>
      <c r="FG96" s="680"/>
      <c r="FH96" s="680"/>
      <c r="FI96" s="680"/>
      <c r="FJ96" s="752"/>
      <c r="FK96" s="680"/>
      <c r="FL96" s="680"/>
    </row>
    <row r="97" spans="1:168">
      <c r="A97" s="91"/>
      <c r="B97" s="951" t="str">
        <f t="shared" si="167"/>
        <v>2.4.4</v>
      </c>
      <c r="C97" s="981" t="str">
        <f t="shared" si="121"/>
        <v>機械・配管支持方法</v>
      </c>
      <c r="D97" s="984" t="e">
        <f t="shared" si="176"/>
        <v>#REF!</v>
      </c>
      <c r="E97" s="983" t="e">
        <f t="shared" si="176"/>
        <v>#REF!</v>
      </c>
      <c r="F97" s="91"/>
      <c r="G97" s="983" t="e">
        <f t="shared" si="156"/>
        <v>#REF!</v>
      </c>
      <c r="H97" s="983" t="e">
        <f t="shared" si="157"/>
        <v>#REF!</v>
      </c>
      <c r="I97" s="983"/>
      <c r="J97" s="983"/>
      <c r="K97" s="983" t="e">
        <f>IF(#REF!=0,0,1)</f>
        <v>#REF!</v>
      </c>
      <c r="L97" s="983" t="e">
        <f>IF(#REF!=0,0,1)</f>
        <v>#REF!</v>
      </c>
      <c r="M97" s="983">
        <f t="shared" si="122"/>
        <v>0.2</v>
      </c>
      <c r="N97" s="983">
        <f t="shared" si="158"/>
        <v>0</v>
      </c>
      <c r="O97" s="91"/>
      <c r="P97" s="985"/>
      <c r="Q97" s="1028"/>
      <c r="R97" s="1008">
        <v>4</v>
      </c>
      <c r="S97" s="988" t="s">
        <v>329</v>
      </c>
      <c r="T97" s="1029"/>
      <c r="U97" s="892"/>
      <c r="V97" s="804">
        <f t="shared" si="169"/>
        <v>0</v>
      </c>
      <c r="W97" s="805">
        <f t="shared" si="168"/>
        <v>0</v>
      </c>
      <c r="X97" s="91"/>
      <c r="Y97" s="929">
        <f t="shared" si="142"/>
        <v>0</v>
      </c>
      <c r="Z97" s="929">
        <f t="shared" si="143"/>
        <v>0</v>
      </c>
      <c r="AA97" s="929">
        <f t="shared" si="144"/>
        <v>0</v>
      </c>
      <c r="AB97" s="929">
        <f t="shared" si="145"/>
        <v>0</v>
      </c>
      <c r="AC97" s="929">
        <f t="shared" si="146"/>
        <v>0</v>
      </c>
      <c r="AD97" s="929">
        <f t="shared" si="147"/>
        <v>0</v>
      </c>
      <c r="AE97" s="929">
        <f t="shared" si="148"/>
        <v>0</v>
      </c>
      <c r="AF97" s="929">
        <f t="shared" si="149"/>
        <v>0</v>
      </c>
      <c r="AG97" s="929">
        <f t="shared" si="150"/>
        <v>0</v>
      </c>
      <c r="AH97" s="929">
        <f t="shared" si="151"/>
        <v>0</v>
      </c>
      <c r="AI97" s="929">
        <f t="shared" si="152"/>
        <v>0</v>
      </c>
      <c r="AJ97" s="929">
        <f t="shared" si="153"/>
        <v>0</v>
      </c>
      <c r="AK97" s="929">
        <f t="shared" si="154"/>
        <v>0</v>
      </c>
      <c r="AL97" s="91"/>
      <c r="AM97" s="785"/>
      <c r="AN97" s="785"/>
      <c r="AO97" s="785"/>
      <c r="AP97" s="785"/>
      <c r="AQ97" s="785"/>
      <c r="AR97" s="785"/>
      <c r="AS97" s="785"/>
      <c r="AT97" s="785"/>
      <c r="AU97" s="785"/>
      <c r="AV97" s="785"/>
      <c r="AW97" s="785"/>
      <c r="AX97" s="785"/>
      <c r="AY97" s="785"/>
      <c r="AZ97" s="91"/>
      <c r="BA97" s="990"/>
      <c r="BB97" s="990" t="e">
        <f t="shared" si="155"/>
        <v>#REF!</v>
      </c>
      <c r="BC97" s="990"/>
      <c r="BD97" s="991" t="e">
        <f>BR97*#REF!</f>
        <v>#REF!</v>
      </c>
      <c r="BE97" s="991" t="e">
        <f>BS97*#REF!</f>
        <v>#REF!</v>
      </c>
      <c r="BF97" s="991" t="e">
        <f>BT97*#REF!</f>
        <v>#REF!</v>
      </c>
      <c r="BG97" s="991" t="e">
        <f>BU97*#REF!</f>
        <v>#REF!</v>
      </c>
      <c r="BH97" s="1011" t="e">
        <f>BV97*#REF!</f>
        <v>#REF!</v>
      </c>
      <c r="BI97" s="991" t="e">
        <f>BW97*#REF!</f>
        <v>#REF!</v>
      </c>
      <c r="BJ97" s="991" t="e">
        <f>BX97*#REF!</f>
        <v>#REF!</v>
      </c>
      <c r="BK97" s="991" t="e">
        <f>BY97*#REF!</f>
        <v>#REF!</v>
      </c>
      <c r="BL97" s="991" t="e">
        <f>BZ97*#REF!</f>
        <v>#REF!</v>
      </c>
      <c r="BM97" s="991" t="e">
        <f>CA97*#REF!</f>
        <v>#REF!</v>
      </c>
      <c r="BN97" s="91"/>
      <c r="BO97" s="992" t="str">
        <f t="shared" si="123"/>
        <v>2.4.4</v>
      </c>
      <c r="BP97" s="992" t="str">
        <f t="shared" si="124"/>
        <v xml:space="preserve"> Q2 2.4</v>
      </c>
      <c r="BQ97" s="981" t="str">
        <f t="shared" si="125"/>
        <v>機械・配管支持方法</v>
      </c>
      <c r="BR97" s="993">
        <f t="shared" si="126"/>
        <v>0.2</v>
      </c>
      <c r="BS97" s="993">
        <f t="shared" si="127"/>
        <v>0.2</v>
      </c>
      <c r="BT97" s="993">
        <f t="shared" si="128"/>
        <v>0.2</v>
      </c>
      <c r="BU97" s="993">
        <f t="shared" si="129"/>
        <v>0.2</v>
      </c>
      <c r="BV97" s="1012">
        <f t="shared" si="130"/>
        <v>0.2</v>
      </c>
      <c r="BW97" s="993">
        <f t="shared" si="131"/>
        <v>0.2</v>
      </c>
      <c r="BX97" s="993">
        <f t="shared" si="132"/>
        <v>0.2</v>
      </c>
      <c r="BY97" s="993">
        <f t="shared" si="133"/>
        <v>0.2</v>
      </c>
      <c r="BZ97" s="993">
        <f t="shared" si="134"/>
        <v>0.2</v>
      </c>
      <c r="CA97" s="993">
        <f t="shared" si="135"/>
        <v>0.2</v>
      </c>
      <c r="CB97" s="994">
        <f t="shared" si="136"/>
        <v>0</v>
      </c>
      <c r="CC97" s="993">
        <f t="shared" si="137"/>
        <v>0</v>
      </c>
      <c r="CD97" s="993">
        <f t="shared" si="138"/>
        <v>0</v>
      </c>
      <c r="CF97" s="551" t="s">
        <v>584</v>
      </c>
      <c r="CG97" s="555" t="s">
        <v>578</v>
      </c>
      <c r="CH97" s="556" t="s">
        <v>585</v>
      </c>
      <c r="CI97" s="553">
        <v>0.2</v>
      </c>
      <c r="CJ97" s="553">
        <v>0.2</v>
      </c>
      <c r="CK97" s="553">
        <v>0.2</v>
      </c>
      <c r="CL97" s="553">
        <v>0.2</v>
      </c>
      <c r="CM97" s="562">
        <v>0.2</v>
      </c>
      <c r="CN97" s="553">
        <v>0.2</v>
      </c>
      <c r="CO97" s="558">
        <v>0.2</v>
      </c>
      <c r="CP97" s="553">
        <v>0.2</v>
      </c>
      <c r="CQ97" s="553">
        <v>0.2</v>
      </c>
      <c r="CR97" s="553">
        <v>0.2</v>
      </c>
      <c r="CS97" s="559">
        <v>0</v>
      </c>
      <c r="CT97" s="558">
        <v>0</v>
      </c>
      <c r="CU97" s="558">
        <v>0</v>
      </c>
      <c r="CW97" s="551" t="s">
        <v>584</v>
      </c>
      <c r="CX97" s="555" t="s">
        <v>578</v>
      </c>
      <c r="CY97" s="556" t="s">
        <v>585</v>
      </c>
      <c r="CZ97" s="558">
        <v>0.2</v>
      </c>
      <c r="DA97" s="558">
        <v>0.2</v>
      </c>
      <c r="DB97" s="558">
        <v>0.2</v>
      </c>
      <c r="DC97" s="558">
        <v>0.2</v>
      </c>
      <c r="DD97" s="565">
        <v>0.2</v>
      </c>
      <c r="DE97" s="558">
        <v>0.2</v>
      </c>
      <c r="DF97" s="558">
        <v>0.2</v>
      </c>
      <c r="DG97" s="558">
        <v>0.2</v>
      </c>
      <c r="DH97" s="558">
        <v>0.2</v>
      </c>
      <c r="DI97" s="558">
        <v>0.2</v>
      </c>
      <c r="DJ97" s="559"/>
      <c r="DK97" s="558"/>
      <c r="DL97" s="558"/>
      <c r="DN97" s="551" t="s">
        <v>584</v>
      </c>
      <c r="DO97" s="555" t="s">
        <v>578</v>
      </c>
      <c r="DP97" s="556" t="s">
        <v>585</v>
      </c>
      <c r="DQ97" s="558">
        <v>0.2</v>
      </c>
      <c r="DR97" s="558">
        <v>0.2</v>
      </c>
      <c r="DS97" s="558">
        <v>0.2</v>
      </c>
      <c r="DT97" s="558">
        <v>0.2</v>
      </c>
      <c r="DU97" s="565">
        <v>0.2</v>
      </c>
      <c r="DV97" s="558">
        <v>0.2</v>
      </c>
      <c r="DW97" s="558">
        <v>0.2</v>
      </c>
      <c r="DX97" s="558">
        <v>0.2</v>
      </c>
      <c r="DY97" s="558">
        <v>0.2</v>
      </c>
      <c r="DZ97" s="558">
        <v>0.2</v>
      </c>
      <c r="EA97" s="559"/>
      <c r="EB97" s="558"/>
      <c r="EC97" s="558"/>
      <c r="ED97" s="651"/>
      <c r="EF97" s="551" t="s">
        <v>584</v>
      </c>
      <c r="EG97" s="555" t="s">
        <v>578</v>
      </c>
      <c r="EH97" s="556" t="s">
        <v>585</v>
      </c>
      <c r="EI97" s="680">
        <v>1</v>
      </c>
      <c r="EJ97" s="680">
        <v>1</v>
      </c>
      <c r="EK97" s="680">
        <v>1</v>
      </c>
      <c r="EL97" s="680">
        <v>1</v>
      </c>
      <c r="EM97" s="680">
        <v>1</v>
      </c>
      <c r="EN97" s="680">
        <v>1</v>
      </c>
      <c r="EO97" s="680">
        <v>1</v>
      </c>
      <c r="EP97" s="680">
        <v>1</v>
      </c>
      <c r="EQ97" s="680">
        <v>1</v>
      </c>
      <c r="ER97" s="680">
        <v>1</v>
      </c>
      <c r="ES97" s="693">
        <f t="shared" si="174"/>
        <v>0</v>
      </c>
      <c r="ET97" s="691">
        <f t="shared" si="171"/>
        <v>0</v>
      </c>
      <c r="EU97" s="691">
        <f t="shared" si="172"/>
        <v>0</v>
      </c>
      <c r="EW97" s="551" t="s">
        <v>584</v>
      </c>
      <c r="EX97" s="555" t="s">
        <v>578</v>
      </c>
      <c r="EY97" s="556" t="s">
        <v>585</v>
      </c>
      <c r="EZ97" s="777">
        <v>0.2</v>
      </c>
      <c r="FA97" s="680"/>
      <c r="FB97" s="680"/>
      <c r="FC97" s="680"/>
      <c r="FD97" s="680"/>
      <c r="FE97" s="680"/>
      <c r="FF97" s="680"/>
      <c r="FG97" s="680"/>
      <c r="FH97" s="680"/>
      <c r="FI97" s="680"/>
      <c r="FJ97" s="752"/>
      <c r="FK97" s="680"/>
      <c r="FL97" s="680"/>
    </row>
    <row r="98" spans="1:168" ht="14.25" thickBot="1">
      <c r="A98" s="91"/>
      <c r="B98" s="951" t="str">
        <f t="shared" si="167"/>
        <v>2.4.5</v>
      </c>
      <c r="C98" s="981" t="str">
        <f t="shared" si="121"/>
        <v>通信・情報設備</v>
      </c>
      <c r="D98" s="984" t="e">
        <f t="shared" si="176"/>
        <v>#REF!</v>
      </c>
      <c r="E98" s="983" t="e">
        <f t="shared" si="176"/>
        <v>#REF!</v>
      </c>
      <c r="F98" s="91"/>
      <c r="G98" s="983" t="e">
        <f t="shared" si="156"/>
        <v>#REF!</v>
      </c>
      <c r="H98" s="983" t="e">
        <f t="shared" si="157"/>
        <v>#REF!</v>
      </c>
      <c r="I98" s="983"/>
      <c r="J98" s="983"/>
      <c r="K98" s="983" t="e">
        <f>IF(#REF!=0,0,1)</f>
        <v>#REF!</v>
      </c>
      <c r="L98" s="983" t="e">
        <f>IF(#REF!=0,0,1)</f>
        <v>#REF!</v>
      </c>
      <c r="M98" s="983">
        <f t="shared" si="122"/>
        <v>0.2</v>
      </c>
      <c r="N98" s="983">
        <f t="shared" si="158"/>
        <v>0</v>
      </c>
      <c r="O98" s="91"/>
      <c r="P98" s="1095"/>
      <c r="Q98" s="1046"/>
      <c r="R98" s="1008">
        <v>5</v>
      </c>
      <c r="S98" s="988" t="s">
        <v>330</v>
      </c>
      <c r="T98" s="1029"/>
      <c r="U98" s="892"/>
      <c r="V98" s="804">
        <f t="shared" si="169"/>
        <v>0</v>
      </c>
      <c r="W98" s="805">
        <f t="shared" si="168"/>
        <v>0</v>
      </c>
      <c r="X98" s="91"/>
      <c r="Y98" s="929">
        <f t="shared" si="142"/>
        <v>0</v>
      </c>
      <c r="Z98" s="929">
        <f t="shared" si="143"/>
        <v>0</v>
      </c>
      <c r="AA98" s="929">
        <f t="shared" si="144"/>
        <v>0</v>
      </c>
      <c r="AB98" s="929">
        <f t="shared" si="145"/>
        <v>0</v>
      </c>
      <c r="AC98" s="929">
        <f t="shared" si="146"/>
        <v>0</v>
      </c>
      <c r="AD98" s="929">
        <f t="shared" si="147"/>
        <v>0</v>
      </c>
      <c r="AE98" s="929">
        <f t="shared" si="148"/>
        <v>0</v>
      </c>
      <c r="AF98" s="929">
        <f t="shared" si="149"/>
        <v>0</v>
      </c>
      <c r="AG98" s="929">
        <f t="shared" si="150"/>
        <v>0</v>
      </c>
      <c r="AH98" s="929">
        <f t="shared" si="151"/>
        <v>0</v>
      </c>
      <c r="AI98" s="929">
        <f t="shared" si="152"/>
        <v>0</v>
      </c>
      <c r="AJ98" s="929">
        <f t="shared" si="153"/>
        <v>0</v>
      </c>
      <c r="AK98" s="929">
        <f t="shared" si="154"/>
        <v>0</v>
      </c>
      <c r="AL98" s="91"/>
      <c r="AM98" s="788"/>
      <c r="AN98" s="788"/>
      <c r="AO98" s="788"/>
      <c r="AP98" s="788"/>
      <c r="AQ98" s="788"/>
      <c r="AR98" s="788"/>
      <c r="AS98" s="788"/>
      <c r="AT98" s="788"/>
      <c r="AU98" s="788"/>
      <c r="AV98" s="788"/>
      <c r="AW98" s="788"/>
      <c r="AX98" s="788"/>
      <c r="AY98" s="788"/>
      <c r="AZ98" s="91"/>
      <c r="BA98" s="990"/>
      <c r="BB98" s="990" t="e">
        <f t="shared" si="155"/>
        <v>#REF!</v>
      </c>
      <c r="BC98" s="990"/>
      <c r="BD98" s="991" t="e">
        <f>BR98*#REF!</f>
        <v>#REF!</v>
      </c>
      <c r="BE98" s="991" t="e">
        <f>BS98*#REF!</f>
        <v>#REF!</v>
      </c>
      <c r="BF98" s="991" t="e">
        <f>BT98*#REF!</f>
        <v>#REF!</v>
      </c>
      <c r="BG98" s="991" t="e">
        <f>BU98*#REF!</f>
        <v>#REF!</v>
      </c>
      <c r="BH98" s="1011" t="e">
        <f>BV98*#REF!</f>
        <v>#REF!</v>
      </c>
      <c r="BI98" s="991" t="e">
        <f>BW98*#REF!</f>
        <v>#REF!</v>
      </c>
      <c r="BJ98" s="991" t="e">
        <f>BX98*#REF!</f>
        <v>#REF!</v>
      </c>
      <c r="BK98" s="991" t="e">
        <f>BY98*#REF!</f>
        <v>#REF!</v>
      </c>
      <c r="BL98" s="991" t="e">
        <f>BZ98*#REF!</f>
        <v>#REF!</v>
      </c>
      <c r="BM98" s="991" t="e">
        <f>CA98*#REF!</f>
        <v>#REF!</v>
      </c>
      <c r="BN98" s="91"/>
      <c r="BO98" s="992" t="str">
        <f t="shared" si="123"/>
        <v>2.4.5</v>
      </c>
      <c r="BP98" s="992" t="str">
        <f t="shared" si="124"/>
        <v xml:space="preserve"> Q2 2.4</v>
      </c>
      <c r="BQ98" s="981" t="str">
        <f t="shared" si="125"/>
        <v>通信・情報設備</v>
      </c>
      <c r="BR98" s="993">
        <f t="shared" si="126"/>
        <v>0.2</v>
      </c>
      <c r="BS98" s="993">
        <f t="shared" si="127"/>
        <v>0.2</v>
      </c>
      <c r="BT98" s="993">
        <f t="shared" si="128"/>
        <v>0.2</v>
      </c>
      <c r="BU98" s="993">
        <f t="shared" si="129"/>
        <v>0.2</v>
      </c>
      <c r="BV98" s="1012">
        <f t="shared" si="130"/>
        <v>0.2</v>
      </c>
      <c r="BW98" s="993">
        <f t="shared" si="131"/>
        <v>0.2</v>
      </c>
      <c r="BX98" s="993">
        <f t="shared" si="132"/>
        <v>0.2</v>
      </c>
      <c r="BY98" s="993">
        <f t="shared" si="133"/>
        <v>0.2</v>
      </c>
      <c r="BZ98" s="993">
        <f t="shared" si="134"/>
        <v>0.2</v>
      </c>
      <c r="CA98" s="993">
        <f t="shared" si="135"/>
        <v>0.2</v>
      </c>
      <c r="CB98" s="994">
        <f t="shared" si="136"/>
        <v>0</v>
      </c>
      <c r="CC98" s="993">
        <f t="shared" si="137"/>
        <v>0</v>
      </c>
      <c r="CD98" s="993">
        <f t="shared" si="138"/>
        <v>0</v>
      </c>
      <c r="CF98" s="551" t="s">
        <v>586</v>
      </c>
      <c r="CG98" s="555" t="s">
        <v>578</v>
      </c>
      <c r="CH98" s="556" t="s">
        <v>587</v>
      </c>
      <c r="CI98" s="553">
        <v>0.2</v>
      </c>
      <c r="CJ98" s="553">
        <v>0.2</v>
      </c>
      <c r="CK98" s="553">
        <v>0.2</v>
      </c>
      <c r="CL98" s="553">
        <v>0.2</v>
      </c>
      <c r="CM98" s="562">
        <v>0.2</v>
      </c>
      <c r="CN98" s="553">
        <v>0.2</v>
      </c>
      <c r="CO98" s="558">
        <v>0.2</v>
      </c>
      <c r="CP98" s="553">
        <v>0.2</v>
      </c>
      <c r="CQ98" s="553">
        <v>0.2</v>
      </c>
      <c r="CR98" s="553">
        <v>0.2</v>
      </c>
      <c r="CS98" s="559">
        <v>0</v>
      </c>
      <c r="CT98" s="558">
        <v>0</v>
      </c>
      <c r="CU98" s="558">
        <v>0</v>
      </c>
      <c r="CW98" s="551" t="s">
        <v>586</v>
      </c>
      <c r="CX98" s="555" t="s">
        <v>578</v>
      </c>
      <c r="CY98" s="556" t="s">
        <v>587</v>
      </c>
      <c r="CZ98" s="558">
        <v>0.2</v>
      </c>
      <c r="DA98" s="558">
        <v>0.2</v>
      </c>
      <c r="DB98" s="558">
        <v>0.2</v>
      </c>
      <c r="DC98" s="558">
        <v>0.2</v>
      </c>
      <c r="DD98" s="565">
        <v>0.2</v>
      </c>
      <c r="DE98" s="558">
        <v>0.2</v>
      </c>
      <c r="DF98" s="558">
        <v>0.2</v>
      </c>
      <c r="DG98" s="558">
        <v>0.2</v>
      </c>
      <c r="DH98" s="558">
        <v>0.2</v>
      </c>
      <c r="DI98" s="558">
        <v>0.2</v>
      </c>
      <c r="DJ98" s="559"/>
      <c r="DK98" s="558"/>
      <c r="DL98" s="558"/>
      <c r="DN98" s="551" t="s">
        <v>586</v>
      </c>
      <c r="DO98" s="555" t="s">
        <v>578</v>
      </c>
      <c r="DP98" s="556" t="s">
        <v>587</v>
      </c>
      <c r="DQ98" s="558">
        <v>0.2</v>
      </c>
      <c r="DR98" s="558">
        <v>0.2</v>
      </c>
      <c r="DS98" s="558">
        <v>0.2</v>
      </c>
      <c r="DT98" s="558">
        <v>0.2</v>
      </c>
      <c r="DU98" s="565">
        <v>0.2</v>
      </c>
      <c r="DV98" s="558">
        <v>0.2</v>
      </c>
      <c r="DW98" s="558">
        <v>0.2</v>
      </c>
      <c r="DX98" s="558">
        <v>0.2</v>
      </c>
      <c r="DY98" s="558">
        <v>0.2</v>
      </c>
      <c r="DZ98" s="558">
        <v>0.2</v>
      </c>
      <c r="EA98" s="559"/>
      <c r="EB98" s="558"/>
      <c r="EC98" s="558"/>
      <c r="ED98" s="651"/>
      <c r="EF98" s="551" t="s">
        <v>586</v>
      </c>
      <c r="EG98" s="555" t="s">
        <v>578</v>
      </c>
      <c r="EH98" s="556" t="s">
        <v>587</v>
      </c>
      <c r="EI98" s="691">
        <v>0</v>
      </c>
      <c r="EJ98" s="691">
        <v>0</v>
      </c>
      <c r="EK98" s="691">
        <v>0</v>
      </c>
      <c r="EL98" s="691">
        <v>0</v>
      </c>
      <c r="EM98" s="691">
        <v>0</v>
      </c>
      <c r="EN98" s="691">
        <v>0</v>
      </c>
      <c r="EO98" s="691">
        <v>0</v>
      </c>
      <c r="EP98" s="691">
        <v>0</v>
      </c>
      <c r="EQ98" s="691">
        <v>0</v>
      </c>
      <c r="ER98" s="691">
        <v>0</v>
      </c>
      <c r="ES98" s="693">
        <f t="shared" si="174"/>
        <v>0</v>
      </c>
      <c r="ET98" s="691">
        <f t="shared" si="171"/>
        <v>0</v>
      </c>
      <c r="EU98" s="691">
        <f t="shared" si="172"/>
        <v>0</v>
      </c>
      <c r="EW98" s="551" t="s">
        <v>586</v>
      </c>
      <c r="EX98" s="555" t="s">
        <v>578</v>
      </c>
      <c r="EY98" s="556" t="s">
        <v>587</v>
      </c>
      <c r="EZ98" s="777">
        <v>0.25</v>
      </c>
      <c r="FA98" s="680"/>
      <c r="FB98" s="680"/>
      <c r="FC98" s="680"/>
      <c r="FD98" s="680"/>
      <c r="FE98" s="680"/>
      <c r="FF98" s="680"/>
      <c r="FG98" s="680"/>
      <c r="FH98" s="680"/>
      <c r="FI98" s="680"/>
      <c r="FJ98" s="752"/>
      <c r="FK98" s="680"/>
      <c r="FL98" s="680"/>
    </row>
    <row r="99" spans="1:168" hidden="1">
      <c r="A99" s="91"/>
      <c r="B99" s="951">
        <f t="shared" si="167"/>
        <v>0</v>
      </c>
      <c r="C99" s="981">
        <f t="shared" si="121"/>
        <v>0</v>
      </c>
      <c r="D99" s="984"/>
      <c r="E99" s="983"/>
      <c r="F99" s="91"/>
      <c r="G99" s="983">
        <f t="shared" si="156"/>
        <v>0</v>
      </c>
      <c r="H99" s="983">
        <f t="shared" si="157"/>
        <v>0</v>
      </c>
      <c r="I99" s="983"/>
      <c r="J99" s="983"/>
      <c r="K99" s="983"/>
      <c r="L99" s="983"/>
      <c r="M99" s="983">
        <f t="shared" si="122"/>
        <v>0</v>
      </c>
      <c r="N99" s="983"/>
      <c r="O99" s="91"/>
      <c r="P99" s="985"/>
      <c r="Q99" s="1096"/>
      <c r="R99" s="1097"/>
      <c r="S99" s="1098"/>
      <c r="T99" s="972"/>
      <c r="U99" s="892"/>
      <c r="V99" s="804">
        <f t="shared" si="169"/>
        <v>0</v>
      </c>
      <c r="W99" s="805">
        <f t="shared" si="168"/>
        <v>0</v>
      </c>
      <c r="X99" s="91"/>
      <c r="Y99" s="929">
        <f t="shared" si="142"/>
        <v>0</v>
      </c>
      <c r="Z99" s="929">
        <f t="shared" si="143"/>
        <v>0</v>
      </c>
      <c r="AA99" s="929">
        <f t="shared" si="144"/>
        <v>0</v>
      </c>
      <c r="AB99" s="929">
        <f t="shared" si="145"/>
        <v>0</v>
      </c>
      <c r="AC99" s="929">
        <f t="shared" si="146"/>
        <v>0</v>
      </c>
      <c r="AD99" s="929">
        <f t="shared" si="147"/>
        <v>0</v>
      </c>
      <c r="AE99" s="929">
        <f t="shared" si="148"/>
        <v>0</v>
      </c>
      <c r="AF99" s="929">
        <f t="shared" si="149"/>
        <v>0</v>
      </c>
      <c r="AG99" s="929">
        <f t="shared" si="150"/>
        <v>0</v>
      </c>
      <c r="AH99" s="929">
        <f t="shared" si="151"/>
        <v>0</v>
      </c>
      <c r="AI99" s="929">
        <f t="shared" si="152"/>
        <v>0</v>
      </c>
      <c r="AJ99" s="929">
        <f t="shared" si="153"/>
        <v>0</v>
      </c>
      <c r="AK99" s="929">
        <f t="shared" si="154"/>
        <v>0</v>
      </c>
      <c r="AL99" s="91"/>
      <c r="AM99" s="1014"/>
      <c r="AN99" s="1014"/>
      <c r="AO99" s="1014"/>
      <c r="AP99" s="1014"/>
      <c r="AQ99" s="1014"/>
      <c r="AR99" s="1014"/>
      <c r="AS99" s="1014"/>
      <c r="AT99" s="1014"/>
      <c r="AU99" s="1014"/>
      <c r="AV99" s="1014"/>
      <c r="AW99" s="1014"/>
      <c r="AX99" s="1014"/>
      <c r="AY99" s="1014"/>
      <c r="AZ99" s="91"/>
      <c r="BA99" s="990"/>
      <c r="BB99" s="990" t="e">
        <f t="shared" si="155"/>
        <v>#REF!</v>
      </c>
      <c r="BC99" s="990"/>
      <c r="BD99" s="991" t="e">
        <f>BR99*#REF!</f>
        <v>#REF!</v>
      </c>
      <c r="BE99" s="991" t="e">
        <f>BS99*#REF!</f>
        <v>#REF!</v>
      </c>
      <c r="BF99" s="991" t="e">
        <f>BT99*#REF!</f>
        <v>#REF!</v>
      </c>
      <c r="BG99" s="991" t="e">
        <f>BU99*#REF!</f>
        <v>#REF!</v>
      </c>
      <c r="BH99" s="1011" t="e">
        <f>BV99*#REF!</f>
        <v>#REF!</v>
      </c>
      <c r="BI99" s="991" t="e">
        <f>BW99*#REF!</f>
        <v>#REF!</v>
      </c>
      <c r="BJ99" s="991" t="e">
        <f>BX99*#REF!</f>
        <v>#REF!</v>
      </c>
      <c r="BK99" s="991" t="e">
        <f>BY99*#REF!</f>
        <v>#REF!</v>
      </c>
      <c r="BL99" s="991" t="e">
        <f>BZ99*#REF!</f>
        <v>#REF!</v>
      </c>
      <c r="BM99" s="991" t="e">
        <f>CA99*#REF!</f>
        <v>#REF!</v>
      </c>
      <c r="BN99" s="91"/>
      <c r="BO99" s="992">
        <f t="shared" si="123"/>
        <v>0</v>
      </c>
      <c r="BP99" s="992" t="str">
        <f t="shared" si="124"/>
        <v xml:space="preserve"> Q</v>
      </c>
      <c r="BQ99" s="981">
        <f t="shared" si="125"/>
        <v>0</v>
      </c>
      <c r="BR99" s="993">
        <f t="shared" si="126"/>
        <v>0</v>
      </c>
      <c r="BS99" s="993">
        <f t="shared" si="127"/>
        <v>0</v>
      </c>
      <c r="BT99" s="993">
        <f t="shared" si="128"/>
        <v>0</v>
      </c>
      <c r="BU99" s="993">
        <f t="shared" si="129"/>
        <v>0</v>
      </c>
      <c r="BV99" s="1012">
        <f t="shared" si="130"/>
        <v>0</v>
      </c>
      <c r="BW99" s="993">
        <f t="shared" si="131"/>
        <v>0</v>
      </c>
      <c r="BX99" s="993">
        <f t="shared" si="132"/>
        <v>0</v>
      </c>
      <c r="BY99" s="993">
        <f t="shared" si="133"/>
        <v>0</v>
      </c>
      <c r="BZ99" s="993">
        <f t="shared" si="134"/>
        <v>0</v>
      </c>
      <c r="CA99" s="993">
        <f t="shared" si="135"/>
        <v>0</v>
      </c>
      <c r="CB99" s="994">
        <f t="shared" si="136"/>
        <v>0</v>
      </c>
      <c r="CC99" s="993">
        <f t="shared" si="137"/>
        <v>0</v>
      </c>
      <c r="CD99" s="993">
        <f t="shared" si="138"/>
        <v>0</v>
      </c>
      <c r="CF99" s="551"/>
      <c r="CG99" s="555" t="s">
        <v>250</v>
      </c>
      <c r="CH99" s="556"/>
      <c r="CI99" s="563">
        <v>0</v>
      </c>
      <c r="CJ99" s="563">
        <v>0</v>
      </c>
      <c r="CK99" s="563">
        <v>0</v>
      </c>
      <c r="CL99" s="563">
        <v>0</v>
      </c>
      <c r="CM99" s="574">
        <v>0</v>
      </c>
      <c r="CN99" s="563">
        <v>0</v>
      </c>
      <c r="CO99" s="558"/>
      <c r="CP99" s="563">
        <v>0</v>
      </c>
      <c r="CQ99" s="563">
        <v>0</v>
      </c>
      <c r="CR99" s="563">
        <v>0</v>
      </c>
      <c r="CS99" s="559">
        <v>0</v>
      </c>
      <c r="CT99" s="558">
        <v>0</v>
      </c>
      <c r="CU99" s="558">
        <v>0</v>
      </c>
      <c r="CW99" s="551"/>
      <c r="CX99" s="555" t="s">
        <v>250</v>
      </c>
      <c r="CY99" s="556"/>
      <c r="CZ99" s="558"/>
      <c r="DA99" s="558"/>
      <c r="DB99" s="558"/>
      <c r="DC99" s="558"/>
      <c r="DD99" s="565"/>
      <c r="DE99" s="558"/>
      <c r="DF99" s="558"/>
      <c r="DG99" s="558"/>
      <c r="DH99" s="558"/>
      <c r="DI99" s="558"/>
      <c r="DJ99" s="559"/>
      <c r="DK99" s="558"/>
      <c r="DL99" s="558"/>
      <c r="DN99" s="551"/>
      <c r="DO99" s="555" t="s">
        <v>250</v>
      </c>
      <c r="DP99" s="556"/>
      <c r="DQ99" s="558"/>
      <c r="DR99" s="558"/>
      <c r="DS99" s="558"/>
      <c r="DT99" s="558"/>
      <c r="DU99" s="565"/>
      <c r="DV99" s="558"/>
      <c r="DW99" s="558"/>
      <c r="DX99" s="558"/>
      <c r="DY99" s="558"/>
      <c r="DZ99" s="558"/>
      <c r="EA99" s="559"/>
      <c r="EB99" s="558"/>
      <c r="EC99" s="558"/>
      <c r="ED99" s="651"/>
      <c r="EF99" s="551"/>
      <c r="EG99" s="555" t="s">
        <v>250</v>
      </c>
      <c r="EH99" s="556"/>
      <c r="EI99" s="691">
        <f t="shared" si="166"/>
        <v>0</v>
      </c>
      <c r="EJ99" s="691">
        <f t="shared" si="159"/>
        <v>0</v>
      </c>
      <c r="EK99" s="691">
        <f t="shared" si="160"/>
        <v>0</v>
      </c>
      <c r="EL99" s="691">
        <f t="shared" si="161"/>
        <v>0</v>
      </c>
      <c r="EM99" s="703">
        <f>DU99</f>
        <v>0</v>
      </c>
      <c r="EN99" s="691">
        <f>DV99</f>
        <v>0</v>
      </c>
      <c r="EO99" s="691">
        <f>DW99</f>
        <v>0</v>
      </c>
      <c r="EP99" s="691">
        <f t="shared" si="162"/>
        <v>0</v>
      </c>
      <c r="EQ99" s="691">
        <f t="shared" si="163"/>
        <v>0</v>
      </c>
      <c r="ER99" s="691">
        <f t="shared" si="164"/>
        <v>0</v>
      </c>
      <c r="ES99" s="693">
        <f t="shared" si="174"/>
        <v>0</v>
      </c>
      <c r="ET99" s="691">
        <f t="shared" si="171"/>
        <v>0</v>
      </c>
      <c r="EU99" s="691">
        <f t="shared" si="172"/>
        <v>0</v>
      </c>
      <c r="EW99" s="551"/>
      <c r="EX99" s="555" t="s">
        <v>250</v>
      </c>
      <c r="EY99" s="556"/>
      <c r="EZ99" s="680">
        <f>DQ99</f>
        <v>0</v>
      </c>
      <c r="FA99" s="680"/>
      <c r="FB99" s="680"/>
      <c r="FC99" s="680"/>
      <c r="FD99" s="728"/>
      <c r="FE99" s="680"/>
      <c r="FF99" s="680"/>
      <c r="FG99" s="680"/>
      <c r="FH99" s="680"/>
      <c r="FI99" s="680"/>
      <c r="FJ99" s="752"/>
      <c r="FK99" s="680"/>
      <c r="FL99" s="680"/>
    </row>
    <row r="100" spans="1:168">
      <c r="A100" s="91"/>
      <c r="B100" s="951">
        <f t="shared" si="167"/>
        <v>3</v>
      </c>
      <c r="C100" s="964" t="str">
        <f t="shared" si="121"/>
        <v>対応性・更新性</v>
      </c>
      <c r="D100" s="965" t="e">
        <f>IF(I$62=0,0,G100/I$62)</f>
        <v>#REF!</v>
      </c>
      <c r="E100" s="966" t="e">
        <f>IF(J$62=0,0,H100/J$62)</f>
        <v>#REF!</v>
      </c>
      <c r="F100" s="91"/>
      <c r="G100" s="966" t="e">
        <f t="shared" si="156"/>
        <v>#REF!</v>
      </c>
      <c r="H100" s="966" t="e">
        <f t="shared" si="157"/>
        <v>#REF!</v>
      </c>
      <c r="I100" s="966" t="e">
        <f>G101+G104+G105</f>
        <v>#REF!</v>
      </c>
      <c r="J100" s="966" t="e">
        <f>H101+H104+H105</f>
        <v>#REF!</v>
      </c>
      <c r="K100" s="966" t="e">
        <f>IF(#REF!=0,0,1)</f>
        <v>#REF!</v>
      </c>
      <c r="L100" s="966" t="e">
        <f>IF(#REF!=0,0,1)</f>
        <v>#REF!</v>
      </c>
      <c r="M100" s="966">
        <f t="shared" si="122"/>
        <v>0.3</v>
      </c>
      <c r="N100" s="966">
        <f t="shared" ref="N100:N119" si="177">(CB$7*CB100)+(CC$7*CC100)+(CD$7*CD100)</f>
        <v>0</v>
      </c>
      <c r="O100" s="91"/>
      <c r="P100" s="1019">
        <v>3</v>
      </c>
      <c r="Q100" s="1021" t="s">
        <v>331</v>
      </c>
      <c r="R100" s="1021"/>
      <c r="S100" s="1021"/>
      <c r="T100" s="1022"/>
      <c r="U100" s="892"/>
      <c r="V100" s="832">
        <f t="shared" si="169"/>
        <v>0</v>
      </c>
      <c r="W100" s="809">
        <f t="shared" si="168"/>
        <v>0</v>
      </c>
      <c r="X100" s="91"/>
      <c r="Y100" s="929">
        <f t="shared" si="142"/>
        <v>0</v>
      </c>
      <c r="Z100" s="929">
        <f t="shared" si="143"/>
        <v>0</v>
      </c>
      <c r="AA100" s="929">
        <f t="shared" si="144"/>
        <v>0</v>
      </c>
      <c r="AB100" s="929">
        <f t="shared" si="145"/>
        <v>0</v>
      </c>
      <c r="AC100" s="929">
        <f t="shared" si="146"/>
        <v>0</v>
      </c>
      <c r="AD100" s="929">
        <f t="shared" si="147"/>
        <v>0</v>
      </c>
      <c r="AE100" s="929">
        <f t="shared" si="148"/>
        <v>0</v>
      </c>
      <c r="AF100" s="929">
        <f t="shared" si="149"/>
        <v>0</v>
      </c>
      <c r="AG100" s="929">
        <f t="shared" si="150"/>
        <v>0</v>
      </c>
      <c r="AH100" s="929">
        <f t="shared" si="151"/>
        <v>0</v>
      </c>
      <c r="AI100" s="929">
        <f t="shared" si="152"/>
        <v>0</v>
      </c>
      <c r="AJ100" s="929">
        <f t="shared" si="153"/>
        <v>0</v>
      </c>
      <c r="AK100" s="929">
        <f t="shared" si="154"/>
        <v>0</v>
      </c>
      <c r="AL100" s="91"/>
      <c r="AM100" s="1099" t="s">
        <v>953</v>
      </c>
      <c r="AN100" s="1099" t="s">
        <v>953</v>
      </c>
      <c r="AO100" s="1099" t="s">
        <v>953</v>
      </c>
      <c r="AP100" s="1099" t="s">
        <v>953</v>
      </c>
      <c r="AQ100" s="1099" t="s">
        <v>953</v>
      </c>
      <c r="AR100" s="1099" t="s">
        <v>953</v>
      </c>
      <c r="AS100" s="1099" t="s">
        <v>953</v>
      </c>
      <c r="AT100" s="1099" t="s">
        <v>953</v>
      </c>
      <c r="AU100" s="1099" t="s">
        <v>953</v>
      </c>
      <c r="AV100" s="1099" t="s">
        <v>953</v>
      </c>
      <c r="AW100" s="1099" t="s">
        <v>953</v>
      </c>
      <c r="AX100" s="1099" t="s">
        <v>953</v>
      </c>
      <c r="AY100" s="1099" t="s">
        <v>953</v>
      </c>
      <c r="AZ100" s="91"/>
      <c r="BA100" s="974" t="e">
        <f>BB100/$BC$62</f>
        <v>#REF!</v>
      </c>
      <c r="BB100" s="974" t="e">
        <f t="shared" si="155"/>
        <v>#REF!</v>
      </c>
      <c r="BC100" s="974"/>
      <c r="BD100" s="975" t="e">
        <f>BR100*#REF!</f>
        <v>#REF!</v>
      </c>
      <c r="BE100" s="975" t="e">
        <f>BS100*#REF!</f>
        <v>#REF!</v>
      </c>
      <c r="BF100" s="975" t="e">
        <f>BT100*#REF!</f>
        <v>#REF!</v>
      </c>
      <c r="BG100" s="975" t="e">
        <f>BU100*#REF!</f>
        <v>#REF!</v>
      </c>
      <c r="BH100" s="1086" t="e">
        <f>BV100*#REF!</f>
        <v>#REF!</v>
      </c>
      <c r="BI100" s="975" t="e">
        <f>BW100*#REF!</f>
        <v>#REF!</v>
      </c>
      <c r="BJ100" s="975" t="e">
        <f>BX100*#REF!</f>
        <v>#REF!</v>
      </c>
      <c r="BK100" s="975" t="e">
        <f>BY100*#REF!</f>
        <v>#REF!</v>
      </c>
      <c r="BL100" s="975" t="e">
        <f>BZ100*#REF!</f>
        <v>#REF!</v>
      </c>
      <c r="BM100" s="975" t="e">
        <f>CA100*#REF!</f>
        <v>#REF!</v>
      </c>
      <c r="BN100" s="91"/>
      <c r="BO100" s="977">
        <f t="shared" si="123"/>
        <v>3</v>
      </c>
      <c r="BP100" s="977" t="str">
        <f t="shared" si="124"/>
        <v xml:space="preserve"> Q2</v>
      </c>
      <c r="BQ100" s="964" t="str">
        <f t="shared" si="125"/>
        <v>対応性・更新性</v>
      </c>
      <c r="BR100" s="978">
        <f t="shared" si="126"/>
        <v>0.3</v>
      </c>
      <c r="BS100" s="978">
        <f t="shared" si="127"/>
        <v>0.3</v>
      </c>
      <c r="BT100" s="978">
        <f t="shared" si="128"/>
        <v>0.3</v>
      </c>
      <c r="BU100" s="978">
        <f t="shared" si="129"/>
        <v>0.3</v>
      </c>
      <c r="BV100" s="1087">
        <f t="shared" si="130"/>
        <v>0.3</v>
      </c>
      <c r="BW100" s="978">
        <f t="shared" si="131"/>
        <v>0.3</v>
      </c>
      <c r="BX100" s="978">
        <f t="shared" si="132"/>
        <v>0.3</v>
      </c>
      <c r="BY100" s="978">
        <f t="shared" si="133"/>
        <v>0.3</v>
      </c>
      <c r="BZ100" s="978">
        <f t="shared" si="134"/>
        <v>0.3</v>
      </c>
      <c r="CA100" s="978">
        <f t="shared" si="135"/>
        <v>0.3</v>
      </c>
      <c r="CB100" s="980">
        <f t="shared" si="136"/>
        <v>0</v>
      </c>
      <c r="CC100" s="978">
        <f t="shared" si="137"/>
        <v>0</v>
      </c>
      <c r="CD100" s="978">
        <f t="shared" si="138"/>
        <v>0</v>
      </c>
      <c r="CF100" s="543">
        <v>3</v>
      </c>
      <c r="CG100" s="547" t="s">
        <v>729</v>
      </c>
      <c r="CH100" s="567" t="s">
        <v>28</v>
      </c>
      <c r="CI100" s="545">
        <v>0.3</v>
      </c>
      <c r="CJ100" s="545">
        <v>0.3</v>
      </c>
      <c r="CK100" s="545">
        <v>0.3</v>
      </c>
      <c r="CL100" s="545">
        <v>0.3</v>
      </c>
      <c r="CM100" s="595">
        <v>0.3</v>
      </c>
      <c r="CN100" s="545">
        <v>0.3</v>
      </c>
      <c r="CO100" s="548">
        <v>0.3</v>
      </c>
      <c r="CP100" s="545">
        <v>0.3</v>
      </c>
      <c r="CQ100" s="545">
        <v>0.3</v>
      </c>
      <c r="CR100" s="545">
        <v>0.3</v>
      </c>
      <c r="CS100" s="549"/>
      <c r="CT100" s="548"/>
      <c r="CU100" s="548"/>
      <c r="CW100" s="543">
        <v>3</v>
      </c>
      <c r="CX100" s="547" t="s">
        <v>729</v>
      </c>
      <c r="CY100" s="567" t="s">
        <v>28</v>
      </c>
      <c r="CZ100" s="548">
        <v>0.3</v>
      </c>
      <c r="DA100" s="548">
        <v>0.3</v>
      </c>
      <c r="DB100" s="548">
        <v>0.3</v>
      </c>
      <c r="DC100" s="548">
        <v>0.3</v>
      </c>
      <c r="DD100" s="596">
        <v>0.3</v>
      </c>
      <c r="DE100" s="548">
        <v>0.3</v>
      </c>
      <c r="DF100" s="548">
        <v>0.3</v>
      </c>
      <c r="DG100" s="548">
        <v>0.3</v>
      </c>
      <c r="DH100" s="548">
        <v>0.3</v>
      </c>
      <c r="DI100" s="548">
        <v>0.3</v>
      </c>
      <c r="DJ100" s="549"/>
      <c r="DK100" s="548"/>
      <c r="DL100" s="548"/>
      <c r="DN100" s="543">
        <v>3</v>
      </c>
      <c r="DO100" s="547" t="s">
        <v>729</v>
      </c>
      <c r="DP100" s="567" t="s">
        <v>28</v>
      </c>
      <c r="DQ100" s="548">
        <v>0.3</v>
      </c>
      <c r="DR100" s="548">
        <v>0.3</v>
      </c>
      <c r="DS100" s="548">
        <v>0.3</v>
      </c>
      <c r="DT100" s="548">
        <v>0.3</v>
      </c>
      <c r="DU100" s="596">
        <v>0.3</v>
      </c>
      <c r="DV100" s="548">
        <v>0.3</v>
      </c>
      <c r="DW100" s="548">
        <v>0.3</v>
      </c>
      <c r="DX100" s="548">
        <v>0.3</v>
      </c>
      <c r="DY100" s="548">
        <v>0.3</v>
      </c>
      <c r="DZ100" s="548">
        <v>0.3</v>
      </c>
      <c r="EA100" s="549"/>
      <c r="EB100" s="548"/>
      <c r="EC100" s="548"/>
      <c r="ED100" s="650"/>
      <c r="EF100" s="543">
        <v>3</v>
      </c>
      <c r="EG100" s="547" t="s">
        <v>729</v>
      </c>
      <c r="EH100" s="567" t="s">
        <v>28</v>
      </c>
      <c r="EI100" s="678">
        <v>0</v>
      </c>
      <c r="EJ100" s="678">
        <v>0</v>
      </c>
      <c r="EK100" s="678">
        <v>0</v>
      </c>
      <c r="EL100" s="678">
        <v>0</v>
      </c>
      <c r="EM100" s="678">
        <v>0</v>
      </c>
      <c r="EN100" s="678">
        <v>0</v>
      </c>
      <c r="EO100" s="678">
        <v>0</v>
      </c>
      <c r="EP100" s="678">
        <v>0</v>
      </c>
      <c r="EQ100" s="678">
        <v>0</v>
      </c>
      <c r="ER100" s="678">
        <v>0</v>
      </c>
      <c r="ES100" s="679">
        <f t="shared" si="174"/>
        <v>0</v>
      </c>
      <c r="ET100" s="678">
        <f t="shared" si="171"/>
        <v>0</v>
      </c>
      <c r="EU100" s="678">
        <f t="shared" si="172"/>
        <v>0</v>
      </c>
      <c r="EW100" s="543">
        <v>3</v>
      </c>
      <c r="EX100" s="547" t="s">
        <v>729</v>
      </c>
      <c r="EY100" s="567" t="s">
        <v>28</v>
      </c>
      <c r="EZ100" s="778">
        <v>0.2</v>
      </c>
      <c r="FA100" s="678"/>
      <c r="FB100" s="678"/>
      <c r="FC100" s="678"/>
      <c r="FD100" s="678"/>
      <c r="FE100" s="678"/>
      <c r="FF100" s="678"/>
      <c r="FG100" s="678"/>
      <c r="FH100" s="678"/>
      <c r="FI100" s="678"/>
      <c r="FJ100" s="679"/>
      <c r="FK100" s="678"/>
      <c r="FL100" s="678"/>
    </row>
    <row r="101" spans="1:168" ht="14.25" thickBot="1">
      <c r="A101" s="91"/>
      <c r="B101" s="951">
        <f t="shared" si="167"/>
        <v>3.1</v>
      </c>
      <c r="C101" s="981" t="str">
        <f t="shared" si="121"/>
        <v>空間のゆとり</v>
      </c>
      <c r="D101" s="982" t="e">
        <f>IF(I$100=0,0,G101/I$100)</f>
        <v>#REF!</v>
      </c>
      <c r="E101" s="983" t="e">
        <f>IF(J$100=0,0,H101/J$100)</f>
        <v>#REF!</v>
      </c>
      <c r="F101" s="91"/>
      <c r="G101" s="983" t="e">
        <f t="shared" si="156"/>
        <v>#REF!</v>
      </c>
      <c r="H101" s="983" t="e">
        <f t="shared" si="157"/>
        <v>#REF!</v>
      </c>
      <c r="I101" s="983" t="e">
        <f>SUM(G102:G103)</f>
        <v>#REF!</v>
      </c>
      <c r="J101" s="983" t="e">
        <f>SUM(H102:H103)</f>
        <v>#REF!</v>
      </c>
      <c r="K101" s="983" t="e">
        <f>IF(#REF!=0,0,1)</f>
        <v>#REF!</v>
      </c>
      <c r="L101" s="983" t="e">
        <f>IF(#REF!=0,0,1)</f>
        <v>#REF!</v>
      </c>
      <c r="M101" s="983">
        <f t="shared" si="122"/>
        <v>0.3</v>
      </c>
      <c r="N101" s="983">
        <f t="shared" si="177"/>
        <v>0</v>
      </c>
      <c r="O101" s="91"/>
      <c r="P101" s="1047"/>
      <c r="Q101" s="986">
        <v>3.1</v>
      </c>
      <c r="R101" s="1025" t="s">
        <v>332</v>
      </c>
      <c r="S101" s="987"/>
      <c r="T101" s="1022"/>
      <c r="U101" s="892"/>
      <c r="V101" s="834">
        <f t="shared" si="169"/>
        <v>0</v>
      </c>
      <c r="W101" s="811">
        <f t="shared" si="168"/>
        <v>0</v>
      </c>
      <c r="X101" s="91"/>
      <c r="Y101" s="929">
        <f t="shared" si="142"/>
        <v>0</v>
      </c>
      <c r="Z101" s="929">
        <f t="shared" si="143"/>
        <v>0</v>
      </c>
      <c r="AA101" s="929">
        <f t="shared" si="144"/>
        <v>0</v>
      </c>
      <c r="AB101" s="929">
        <f t="shared" si="145"/>
        <v>0</v>
      </c>
      <c r="AC101" s="929">
        <f t="shared" si="146"/>
        <v>0</v>
      </c>
      <c r="AD101" s="929">
        <f t="shared" si="147"/>
        <v>0</v>
      </c>
      <c r="AE101" s="929">
        <f t="shared" si="148"/>
        <v>0</v>
      </c>
      <c r="AF101" s="929">
        <f t="shared" si="149"/>
        <v>0</v>
      </c>
      <c r="AG101" s="929">
        <f t="shared" si="150"/>
        <v>0</v>
      </c>
      <c r="AH101" s="929">
        <f t="shared" si="151"/>
        <v>0</v>
      </c>
      <c r="AI101" s="929">
        <f t="shared" si="152"/>
        <v>0</v>
      </c>
      <c r="AJ101" s="929">
        <f t="shared" si="153"/>
        <v>0</v>
      </c>
      <c r="AK101" s="929">
        <f t="shared" si="154"/>
        <v>0</v>
      </c>
      <c r="AL101" s="91"/>
      <c r="AM101" s="1064" t="s">
        <v>126</v>
      </c>
      <c r="AN101" s="1064" t="s">
        <v>126</v>
      </c>
      <c r="AO101" s="1064" t="s">
        <v>126</v>
      </c>
      <c r="AP101" s="1064" t="s">
        <v>126</v>
      </c>
      <c r="AQ101" s="1064" t="s">
        <v>126</v>
      </c>
      <c r="AR101" s="1064" t="s">
        <v>126</v>
      </c>
      <c r="AS101" s="1064" t="s">
        <v>126</v>
      </c>
      <c r="AT101" s="1064" t="s">
        <v>126</v>
      </c>
      <c r="AU101" s="1064" t="s">
        <v>126</v>
      </c>
      <c r="AV101" s="1064" t="s">
        <v>126</v>
      </c>
      <c r="AW101" s="1064" t="s">
        <v>126</v>
      </c>
      <c r="AX101" s="1064" t="s">
        <v>126</v>
      </c>
      <c r="AY101" s="1064" t="s">
        <v>126</v>
      </c>
      <c r="AZ101" s="91"/>
      <c r="BA101" s="990"/>
      <c r="BB101" s="990" t="e">
        <f t="shared" si="155"/>
        <v>#REF!</v>
      </c>
      <c r="BC101" s="990"/>
      <c r="BD101" s="991" t="e">
        <f>BR101*#REF!</f>
        <v>#REF!</v>
      </c>
      <c r="BE101" s="991" t="e">
        <f>BS101*#REF!</f>
        <v>#REF!</v>
      </c>
      <c r="BF101" s="991" t="e">
        <f>BT101*#REF!</f>
        <v>#REF!</v>
      </c>
      <c r="BG101" s="991" t="e">
        <f>BU101*#REF!</f>
        <v>#REF!</v>
      </c>
      <c r="BH101" s="1011" t="e">
        <f>BV101*#REF!</f>
        <v>#REF!</v>
      </c>
      <c r="BI101" s="991" t="e">
        <f>BW101*#REF!</f>
        <v>#REF!</v>
      </c>
      <c r="BJ101" s="991" t="e">
        <f>BX101*#REF!</f>
        <v>#REF!</v>
      </c>
      <c r="BK101" s="991" t="e">
        <f>BY101*#REF!</f>
        <v>#REF!</v>
      </c>
      <c r="BL101" s="991" t="e">
        <f>BZ101*#REF!</f>
        <v>#REF!</v>
      </c>
      <c r="BM101" s="991" t="e">
        <f>CA101*#REF!</f>
        <v>#REF!</v>
      </c>
      <c r="BN101" s="91"/>
      <c r="BO101" s="992">
        <f t="shared" si="123"/>
        <v>3.1</v>
      </c>
      <c r="BP101" s="992" t="str">
        <f t="shared" si="124"/>
        <v xml:space="preserve"> Q2 3</v>
      </c>
      <c r="BQ101" s="981" t="str">
        <f t="shared" si="125"/>
        <v>空間のゆとり</v>
      </c>
      <c r="BR101" s="993">
        <f t="shared" si="126"/>
        <v>0.3</v>
      </c>
      <c r="BS101" s="993">
        <f t="shared" si="127"/>
        <v>0.3</v>
      </c>
      <c r="BT101" s="993">
        <f t="shared" si="128"/>
        <v>0.3</v>
      </c>
      <c r="BU101" s="993">
        <f t="shared" si="129"/>
        <v>0.3</v>
      </c>
      <c r="BV101" s="1012">
        <f t="shared" si="130"/>
        <v>0.3</v>
      </c>
      <c r="BW101" s="993">
        <f t="shared" si="131"/>
        <v>0.3</v>
      </c>
      <c r="BX101" s="993">
        <f t="shared" si="132"/>
        <v>0.3</v>
      </c>
      <c r="BY101" s="993">
        <f t="shared" si="133"/>
        <v>0.3</v>
      </c>
      <c r="BZ101" s="993">
        <f t="shared" si="134"/>
        <v>0</v>
      </c>
      <c r="CA101" s="993">
        <f t="shared" si="135"/>
        <v>0</v>
      </c>
      <c r="CB101" s="994">
        <f t="shared" si="136"/>
        <v>0.5</v>
      </c>
      <c r="CC101" s="993">
        <f t="shared" si="137"/>
        <v>0.5</v>
      </c>
      <c r="CD101" s="993">
        <f t="shared" si="138"/>
        <v>0.5</v>
      </c>
      <c r="CF101" s="551">
        <v>3.1</v>
      </c>
      <c r="CG101" s="555" t="s">
        <v>29</v>
      </c>
      <c r="CH101" s="552" t="s">
        <v>332</v>
      </c>
      <c r="CI101" s="553">
        <v>0.3</v>
      </c>
      <c r="CJ101" s="553">
        <v>0.3</v>
      </c>
      <c r="CK101" s="553">
        <v>0.3</v>
      </c>
      <c r="CL101" s="553">
        <v>0.3</v>
      </c>
      <c r="CM101" s="562">
        <v>0.3</v>
      </c>
      <c r="CN101" s="553">
        <v>0.3</v>
      </c>
      <c r="CO101" s="558">
        <v>0.3</v>
      </c>
      <c r="CP101" s="553">
        <v>0.3</v>
      </c>
      <c r="CQ101" s="553"/>
      <c r="CR101" s="553"/>
      <c r="CS101" s="559">
        <v>0.5</v>
      </c>
      <c r="CT101" s="558">
        <v>0.5</v>
      </c>
      <c r="CU101" s="558">
        <v>0.5</v>
      </c>
      <c r="CW101" s="551">
        <v>3.1</v>
      </c>
      <c r="CX101" s="555" t="s">
        <v>29</v>
      </c>
      <c r="CY101" s="552" t="s">
        <v>332</v>
      </c>
      <c r="CZ101" s="558">
        <v>0.3</v>
      </c>
      <c r="DA101" s="558">
        <v>0.3</v>
      </c>
      <c r="DB101" s="558">
        <v>0.3</v>
      </c>
      <c r="DC101" s="558">
        <v>0.3</v>
      </c>
      <c r="DD101" s="565">
        <v>0.3</v>
      </c>
      <c r="DE101" s="558">
        <v>0.3</v>
      </c>
      <c r="DF101" s="558">
        <v>0.3</v>
      </c>
      <c r="DG101" s="558">
        <v>0.3</v>
      </c>
      <c r="DH101" s="558"/>
      <c r="DI101" s="558"/>
      <c r="DJ101" s="559">
        <v>0.5</v>
      </c>
      <c r="DK101" s="558">
        <v>0.5</v>
      </c>
      <c r="DL101" s="558">
        <v>0.5</v>
      </c>
      <c r="DN101" s="551">
        <v>3.1</v>
      </c>
      <c r="DO101" s="555" t="s">
        <v>29</v>
      </c>
      <c r="DP101" s="552" t="s">
        <v>332</v>
      </c>
      <c r="DQ101" s="558">
        <v>0.3</v>
      </c>
      <c r="DR101" s="558">
        <v>0.3</v>
      </c>
      <c r="DS101" s="558">
        <v>0.3</v>
      </c>
      <c r="DT101" s="558">
        <v>0.3</v>
      </c>
      <c r="DU101" s="565">
        <v>0.3</v>
      </c>
      <c r="DV101" s="558">
        <v>0.3</v>
      </c>
      <c r="DW101" s="558">
        <v>0.3</v>
      </c>
      <c r="DX101" s="558">
        <v>0.3</v>
      </c>
      <c r="DY101" s="558"/>
      <c r="DZ101" s="558"/>
      <c r="EA101" s="559">
        <v>0.5</v>
      </c>
      <c r="EB101" s="558">
        <v>0.5</v>
      </c>
      <c r="EC101" s="558">
        <v>0.5</v>
      </c>
      <c r="ED101" s="651"/>
      <c r="EF101" s="551">
        <v>3.1</v>
      </c>
      <c r="EG101" s="555" t="s">
        <v>29</v>
      </c>
      <c r="EH101" s="552" t="s">
        <v>332</v>
      </c>
      <c r="EI101" s="691">
        <v>0</v>
      </c>
      <c r="EJ101" s="691">
        <v>0</v>
      </c>
      <c r="EK101" s="691">
        <v>0</v>
      </c>
      <c r="EL101" s="691">
        <v>0</v>
      </c>
      <c r="EM101" s="691">
        <v>0</v>
      </c>
      <c r="EN101" s="691">
        <v>0</v>
      </c>
      <c r="EO101" s="691">
        <v>0</v>
      </c>
      <c r="EP101" s="691">
        <v>0</v>
      </c>
      <c r="EQ101" s="691">
        <v>0</v>
      </c>
      <c r="ER101" s="691">
        <v>0</v>
      </c>
      <c r="ES101" s="691">
        <v>0</v>
      </c>
      <c r="ET101" s="691">
        <v>0</v>
      </c>
      <c r="EU101" s="691">
        <v>0</v>
      </c>
      <c r="EW101" s="551">
        <v>3.1</v>
      </c>
      <c r="EX101" s="555" t="s">
        <v>29</v>
      </c>
      <c r="EY101" s="552" t="s">
        <v>332</v>
      </c>
      <c r="EZ101" s="680">
        <f>DQ101</f>
        <v>0.3</v>
      </c>
      <c r="FA101" s="680"/>
      <c r="FB101" s="680"/>
      <c r="FC101" s="680"/>
      <c r="FD101" s="680"/>
      <c r="FE101" s="680"/>
      <c r="FF101" s="680"/>
      <c r="FG101" s="680"/>
      <c r="FH101" s="680"/>
      <c r="FI101" s="680"/>
      <c r="FJ101" s="680"/>
      <c r="FK101" s="680"/>
      <c r="FL101" s="680"/>
    </row>
    <row r="102" spans="1:168">
      <c r="A102" s="91"/>
      <c r="B102" s="951" t="str">
        <f t="shared" si="167"/>
        <v>3.1.1</v>
      </c>
      <c r="C102" s="981" t="str">
        <f t="shared" si="121"/>
        <v>階高のゆとり</v>
      </c>
      <c r="D102" s="984" t="e">
        <f>IF(I$101&gt;0,G102/I$101,0)</f>
        <v>#REF!</v>
      </c>
      <c r="E102" s="983" t="e">
        <f>IF(J$101&gt;0,H102/J$101,0)</f>
        <v>#REF!</v>
      </c>
      <c r="F102" s="91"/>
      <c r="G102" s="983" t="e">
        <f t="shared" si="156"/>
        <v>#REF!</v>
      </c>
      <c r="H102" s="983" t="e">
        <f t="shared" si="157"/>
        <v>#REF!</v>
      </c>
      <c r="I102" s="983"/>
      <c r="J102" s="983"/>
      <c r="K102" s="983" t="e">
        <f>IF(#REF!=0,0,1)</f>
        <v>#REF!</v>
      </c>
      <c r="L102" s="983" t="e">
        <f>IF(#REF!=0,0,1)</f>
        <v>#REF!</v>
      </c>
      <c r="M102" s="983">
        <f t="shared" si="122"/>
        <v>0.6</v>
      </c>
      <c r="N102" s="983">
        <f t="shared" si="177"/>
        <v>0</v>
      </c>
      <c r="O102" s="91"/>
      <c r="P102" s="1047"/>
      <c r="Q102" s="1028"/>
      <c r="R102" s="1008">
        <v>1</v>
      </c>
      <c r="S102" s="988" t="s">
        <v>333</v>
      </c>
      <c r="T102" s="1029"/>
      <c r="U102" s="892"/>
      <c r="V102" s="817">
        <f t="shared" si="169"/>
        <v>0</v>
      </c>
      <c r="W102" s="838">
        <f t="shared" si="168"/>
        <v>0</v>
      </c>
      <c r="X102" s="91"/>
      <c r="Y102" s="929">
        <f t="shared" si="142"/>
        <v>0</v>
      </c>
      <c r="Z102" s="929">
        <f t="shared" si="143"/>
        <v>0</v>
      </c>
      <c r="AA102" s="929">
        <f t="shared" si="144"/>
        <v>0</v>
      </c>
      <c r="AB102" s="929">
        <f t="shared" si="145"/>
        <v>0</v>
      </c>
      <c r="AC102" s="929">
        <f t="shared" si="146"/>
        <v>0</v>
      </c>
      <c r="AD102" s="929">
        <f t="shared" si="147"/>
        <v>0</v>
      </c>
      <c r="AE102" s="929">
        <f t="shared" si="148"/>
        <v>0</v>
      </c>
      <c r="AF102" s="929">
        <f t="shared" si="149"/>
        <v>0</v>
      </c>
      <c r="AG102" s="929">
        <f t="shared" si="150"/>
        <v>0</v>
      </c>
      <c r="AH102" s="929">
        <f t="shared" si="151"/>
        <v>0</v>
      </c>
      <c r="AI102" s="929">
        <f t="shared" si="152"/>
        <v>0</v>
      </c>
      <c r="AJ102" s="929">
        <f t="shared" si="153"/>
        <v>0</v>
      </c>
      <c r="AK102" s="929">
        <f t="shared" si="154"/>
        <v>0</v>
      </c>
      <c r="AL102" s="91"/>
      <c r="AM102" s="784"/>
      <c r="AN102" s="784"/>
      <c r="AO102" s="784"/>
      <c r="AP102" s="784"/>
      <c r="AQ102" s="784"/>
      <c r="AR102" s="784"/>
      <c r="AS102" s="784"/>
      <c r="AT102" s="784"/>
      <c r="AU102" s="784"/>
      <c r="AV102" s="784"/>
      <c r="AW102" s="784"/>
      <c r="AX102" s="784"/>
      <c r="AY102" s="784"/>
      <c r="AZ102" s="91"/>
      <c r="BA102" s="990"/>
      <c r="BB102" s="990" t="e">
        <f t="shared" si="155"/>
        <v>#REF!</v>
      </c>
      <c r="BC102" s="990"/>
      <c r="BD102" s="991" t="e">
        <f>BR102*#REF!</f>
        <v>#REF!</v>
      </c>
      <c r="BE102" s="991" t="e">
        <f>BS102*#REF!</f>
        <v>#REF!</v>
      </c>
      <c r="BF102" s="991" t="e">
        <f>BT102*#REF!</f>
        <v>#REF!</v>
      </c>
      <c r="BG102" s="991" t="e">
        <f>BU102*#REF!</f>
        <v>#REF!</v>
      </c>
      <c r="BH102" s="1011" t="e">
        <f>BV102*#REF!</f>
        <v>#REF!</v>
      </c>
      <c r="BI102" s="991" t="e">
        <f>BW102*#REF!</f>
        <v>#REF!</v>
      </c>
      <c r="BJ102" s="991" t="e">
        <f>BX102*#REF!</f>
        <v>#REF!</v>
      </c>
      <c r="BK102" s="991" t="e">
        <f>BY102*#REF!</f>
        <v>#REF!</v>
      </c>
      <c r="BL102" s="991" t="e">
        <f>BZ102*#REF!</f>
        <v>#REF!</v>
      </c>
      <c r="BM102" s="991" t="e">
        <f>CA102*#REF!</f>
        <v>#REF!</v>
      </c>
      <c r="BN102" s="91"/>
      <c r="BO102" s="992" t="str">
        <f t="shared" si="123"/>
        <v>3.1.1</v>
      </c>
      <c r="BP102" s="992" t="str">
        <f t="shared" si="124"/>
        <v xml:space="preserve"> Q2 3.1</v>
      </c>
      <c r="BQ102" s="981" t="str">
        <f t="shared" si="125"/>
        <v>階高のゆとり</v>
      </c>
      <c r="BR102" s="993">
        <f t="shared" si="126"/>
        <v>0.6</v>
      </c>
      <c r="BS102" s="993">
        <f t="shared" si="127"/>
        <v>0.6</v>
      </c>
      <c r="BT102" s="993">
        <f t="shared" si="128"/>
        <v>0.6</v>
      </c>
      <c r="BU102" s="993">
        <f t="shared" si="129"/>
        <v>0.6</v>
      </c>
      <c r="BV102" s="1012">
        <f t="shared" si="130"/>
        <v>0</v>
      </c>
      <c r="BW102" s="993">
        <f t="shared" si="131"/>
        <v>0.6</v>
      </c>
      <c r="BX102" s="993">
        <f t="shared" si="132"/>
        <v>0.6</v>
      </c>
      <c r="BY102" s="993">
        <f t="shared" si="133"/>
        <v>0.6</v>
      </c>
      <c r="BZ102" s="993">
        <f t="shared" si="134"/>
        <v>0</v>
      </c>
      <c r="CA102" s="993">
        <f t="shared" si="135"/>
        <v>0</v>
      </c>
      <c r="CB102" s="994">
        <f t="shared" si="136"/>
        <v>0.6</v>
      </c>
      <c r="CC102" s="993">
        <f t="shared" si="137"/>
        <v>0.6</v>
      </c>
      <c r="CD102" s="993">
        <f t="shared" si="138"/>
        <v>0.6</v>
      </c>
      <c r="CF102" s="551" t="s">
        <v>388</v>
      </c>
      <c r="CG102" s="555" t="s">
        <v>30</v>
      </c>
      <c r="CH102" s="556" t="s">
        <v>31</v>
      </c>
      <c r="CI102" s="553">
        <v>0.6</v>
      </c>
      <c r="CJ102" s="553">
        <v>0.6</v>
      </c>
      <c r="CK102" s="553">
        <v>0.6</v>
      </c>
      <c r="CL102" s="553">
        <v>0.6</v>
      </c>
      <c r="CM102" s="562">
        <v>0</v>
      </c>
      <c r="CN102" s="553">
        <v>0.6</v>
      </c>
      <c r="CO102" s="558">
        <v>0.6</v>
      </c>
      <c r="CP102" s="553">
        <v>0.6</v>
      </c>
      <c r="CQ102" s="553"/>
      <c r="CR102" s="553"/>
      <c r="CS102" s="559">
        <v>0.6</v>
      </c>
      <c r="CT102" s="558">
        <v>0.6</v>
      </c>
      <c r="CU102" s="558">
        <v>0.6</v>
      </c>
      <c r="CW102" s="551" t="s">
        <v>388</v>
      </c>
      <c r="CX102" s="555" t="s">
        <v>30</v>
      </c>
      <c r="CY102" s="556" t="s">
        <v>31</v>
      </c>
      <c r="CZ102" s="558">
        <v>0.6</v>
      </c>
      <c r="DA102" s="558">
        <v>0.6</v>
      </c>
      <c r="DB102" s="558">
        <v>0.6</v>
      </c>
      <c r="DC102" s="558">
        <v>0.6</v>
      </c>
      <c r="DD102" s="565">
        <v>0</v>
      </c>
      <c r="DE102" s="558">
        <v>0.6</v>
      </c>
      <c r="DF102" s="558">
        <v>0.6</v>
      </c>
      <c r="DG102" s="558">
        <v>0.6</v>
      </c>
      <c r="DH102" s="558"/>
      <c r="DI102" s="558"/>
      <c r="DJ102" s="559">
        <v>0.6</v>
      </c>
      <c r="DK102" s="558">
        <v>0.6</v>
      </c>
      <c r="DL102" s="558">
        <v>0.6</v>
      </c>
      <c r="DN102" s="551" t="s">
        <v>388</v>
      </c>
      <c r="DO102" s="555" t="s">
        <v>30</v>
      </c>
      <c r="DP102" s="556" t="s">
        <v>31</v>
      </c>
      <c r="DQ102" s="558">
        <v>0.6</v>
      </c>
      <c r="DR102" s="558">
        <v>0.6</v>
      </c>
      <c r="DS102" s="558">
        <v>0.6</v>
      </c>
      <c r="DT102" s="558">
        <v>0.6</v>
      </c>
      <c r="DU102" s="565">
        <v>0</v>
      </c>
      <c r="DV102" s="558">
        <v>0.6</v>
      </c>
      <c r="DW102" s="558">
        <v>0.6</v>
      </c>
      <c r="DX102" s="558">
        <v>0.6</v>
      </c>
      <c r="DY102" s="558"/>
      <c r="DZ102" s="558"/>
      <c r="EA102" s="559">
        <v>0.6</v>
      </c>
      <c r="EB102" s="558">
        <v>0.6</v>
      </c>
      <c r="EC102" s="558">
        <v>0.6</v>
      </c>
      <c r="ED102" s="651"/>
      <c r="EF102" s="551" t="s">
        <v>312</v>
      </c>
      <c r="EG102" s="555" t="s">
        <v>30</v>
      </c>
      <c r="EH102" s="556" t="s">
        <v>31</v>
      </c>
      <c r="EI102" s="691">
        <v>0</v>
      </c>
      <c r="EJ102" s="691">
        <v>0</v>
      </c>
      <c r="EK102" s="691">
        <v>0</v>
      </c>
      <c r="EL102" s="691">
        <v>0</v>
      </c>
      <c r="EM102" s="691">
        <v>0</v>
      </c>
      <c r="EN102" s="691">
        <v>0</v>
      </c>
      <c r="EO102" s="691">
        <v>0</v>
      </c>
      <c r="EP102" s="691">
        <v>0</v>
      </c>
      <c r="EQ102" s="691">
        <v>0</v>
      </c>
      <c r="ER102" s="691">
        <v>0</v>
      </c>
      <c r="ES102" s="691">
        <v>0</v>
      </c>
      <c r="ET102" s="691">
        <v>0</v>
      </c>
      <c r="EU102" s="691">
        <v>0</v>
      </c>
      <c r="EW102" s="551" t="s">
        <v>312</v>
      </c>
      <c r="EX102" s="555" t="s">
        <v>30</v>
      </c>
      <c r="EY102" s="556" t="s">
        <v>31</v>
      </c>
      <c r="EZ102" s="771">
        <v>0</v>
      </c>
      <c r="FA102" s="680"/>
      <c r="FB102" s="680"/>
      <c r="FC102" s="680"/>
      <c r="FD102" s="680"/>
      <c r="FE102" s="680"/>
      <c r="FF102" s="680"/>
      <c r="FG102" s="680"/>
      <c r="FH102" s="680"/>
      <c r="FI102" s="680"/>
      <c r="FJ102" s="680"/>
      <c r="FK102" s="680"/>
      <c r="FL102" s="680"/>
    </row>
    <row r="103" spans="1:168">
      <c r="A103" s="91"/>
      <c r="B103" s="951" t="str">
        <f t="shared" si="167"/>
        <v>3.1.2</v>
      </c>
      <c r="C103" s="981" t="str">
        <f t="shared" si="121"/>
        <v>空間の形状・自由さ</v>
      </c>
      <c r="D103" s="984" t="e">
        <f>IF(I$101&gt;0,G103/I$101,0)</f>
        <v>#REF!</v>
      </c>
      <c r="E103" s="983" t="e">
        <f>IF(J$101&gt;0,H103/J$101,0)</f>
        <v>#REF!</v>
      </c>
      <c r="F103" s="91"/>
      <c r="G103" s="983" t="e">
        <f t="shared" si="156"/>
        <v>#REF!</v>
      </c>
      <c r="H103" s="983" t="e">
        <f t="shared" si="157"/>
        <v>#REF!</v>
      </c>
      <c r="I103" s="983"/>
      <c r="J103" s="983"/>
      <c r="K103" s="983" t="e">
        <f>IF(#REF!=0,0,1)</f>
        <v>#REF!</v>
      </c>
      <c r="L103" s="983" t="e">
        <f>IF(#REF!=0,0,1)</f>
        <v>#REF!</v>
      </c>
      <c r="M103" s="983">
        <f t="shared" si="122"/>
        <v>0.4</v>
      </c>
      <c r="N103" s="983">
        <f t="shared" si="177"/>
        <v>0</v>
      </c>
      <c r="O103" s="91"/>
      <c r="P103" s="1047"/>
      <c r="Q103" s="1028"/>
      <c r="R103" s="1069">
        <v>2</v>
      </c>
      <c r="S103" s="987" t="s">
        <v>334</v>
      </c>
      <c r="T103" s="1022"/>
      <c r="U103" s="892"/>
      <c r="V103" s="804">
        <f t="shared" si="169"/>
        <v>0</v>
      </c>
      <c r="W103" s="805">
        <f t="shared" si="168"/>
        <v>0</v>
      </c>
      <c r="X103" s="91"/>
      <c r="Y103" s="929">
        <f t="shared" si="142"/>
        <v>0</v>
      </c>
      <c r="Z103" s="929">
        <f t="shared" si="143"/>
        <v>0</v>
      </c>
      <c r="AA103" s="929">
        <f t="shared" si="144"/>
        <v>0</v>
      </c>
      <c r="AB103" s="929">
        <f t="shared" si="145"/>
        <v>0</v>
      </c>
      <c r="AC103" s="929">
        <f t="shared" si="146"/>
        <v>0</v>
      </c>
      <c r="AD103" s="929">
        <f t="shared" si="147"/>
        <v>0</v>
      </c>
      <c r="AE103" s="929">
        <f t="shared" si="148"/>
        <v>0</v>
      </c>
      <c r="AF103" s="929">
        <f t="shared" si="149"/>
        <v>0</v>
      </c>
      <c r="AG103" s="929">
        <f t="shared" si="150"/>
        <v>0</v>
      </c>
      <c r="AH103" s="929">
        <f t="shared" si="151"/>
        <v>0</v>
      </c>
      <c r="AI103" s="929">
        <f t="shared" si="152"/>
        <v>0</v>
      </c>
      <c r="AJ103" s="929">
        <f t="shared" si="153"/>
        <v>0</v>
      </c>
      <c r="AK103" s="929">
        <f t="shared" si="154"/>
        <v>0</v>
      </c>
      <c r="AL103" s="91"/>
      <c r="AM103" s="785"/>
      <c r="AN103" s="785"/>
      <c r="AO103" s="785"/>
      <c r="AP103" s="785"/>
      <c r="AQ103" s="785"/>
      <c r="AR103" s="785"/>
      <c r="AS103" s="785"/>
      <c r="AT103" s="785"/>
      <c r="AU103" s="785"/>
      <c r="AV103" s="785"/>
      <c r="AW103" s="785"/>
      <c r="AX103" s="785"/>
      <c r="AY103" s="785"/>
      <c r="AZ103" s="91"/>
      <c r="BA103" s="990"/>
      <c r="BB103" s="990" t="e">
        <f t="shared" si="155"/>
        <v>#REF!</v>
      </c>
      <c r="BC103" s="990"/>
      <c r="BD103" s="991" t="e">
        <f>BR103*#REF!</f>
        <v>#REF!</v>
      </c>
      <c r="BE103" s="991" t="e">
        <f>BS103*#REF!</f>
        <v>#REF!</v>
      </c>
      <c r="BF103" s="991" t="e">
        <f>BT103*#REF!</f>
        <v>#REF!</v>
      </c>
      <c r="BG103" s="991" t="e">
        <f>BU103*#REF!</f>
        <v>#REF!</v>
      </c>
      <c r="BH103" s="1011" t="e">
        <f>BV103*#REF!</f>
        <v>#REF!</v>
      </c>
      <c r="BI103" s="991" t="e">
        <f>BW103*#REF!</f>
        <v>#REF!</v>
      </c>
      <c r="BJ103" s="991" t="e">
        <f>BX103*#REF!</f>
        <v>#REF!</v>
      </c>
      <c r="BK103" s="991" t="e">
        <f>BY103*#REF!</f>
        <v>#REF!</v>
      </c>
      <c r="BL103" s="991" t="e">
        <f>BZ103*#REF!</f>
        <v>#REF!</v>
      </c>
      <c r="BM103" s="991" t="e">
        <f>CA103*#REF!</f>
        <v>#REF!</v>
      </c>
      <c r="BN103" s="91"/>
      <c r="BO103" s="992" t="str">
        <f t="shared" si="123"/>
        <v>3.1.2</v>
      </c>
      <c r="BP103" s="992" t="str">
        <f t="shared" si="124"/>
        <v xml:space="preserve"> Q2 3.1</v>
      </c>
      <c r="BQ103" s="981" t="str">
        <f t="shared" si="125"/>
        <v>空間の形状・自由さ</v>
      </c>
      <c r="BR103" s="993">
        <f t="shared" si="126"/>
        <v>0.4</v>
      </c>
      <c r="BS103" s="993">
        <f t="shared" si="127"/>
        <v>0.4</v>
      </c>
      <c r="BT103" s="993">
        <f t="shared" si="128"/>
        <v>0.4</v>
      </c>
      <c r="BU103" s="993">
        <f t="shared" si="129"/>
        <v>0.4</v>
      </c>
      <c r="BV103" s="1012">
        <f t="shared" si="130"/>
        <v>1</v>
      </c>
      <c r="BW103" s="993">
        <f t="shared" si="131"/>
        <v>0.4</v>
      </c>
      <c r="BX103" s="993">
        <f t="shared" si="132"/>
        <v>0.4</v>
      </c>
      <c r="BY103" s="993">
        <f t="shared" si="133"/>
        <v>0.4</v>
      </c>
      <c r="BZ103" s="993">
        <f t="shared" si="134"/>
        <v>0</v>
      </c>
      <c r="CA103" s="993">
        <f t="shared" si="135"/>
        <v>0</v>
      </c>
      <c r="CB103" s="994">
        <f t="shared" si="136"/>
        <v>0.4</v>
      </c>
      <c r="CC103" s="993">
        <f t="shared" si="137"/>
        <v>0.4</v>
      </c>
      <c r="CD103" s="993">
        <f t="shared" si="138"/>
        <v>0.4</v>
      </c>
      <c r="CF103" s="551" t="s">
        <v>389</v>
      </c>
      <c r="CG103" s="555" t="s">
        <v>30</v>
      </c>
      <c r="CH103" s="556" t="s">
        <v>32</v>
      </c>
      <c r="CI103" s="553">
        <v>0.4</v>
      </c>
      <c r="CJ103" s="553">
        <v>0.4</v>
      </c>
      <c r="CK103" s="553">
        <v>0.4</v>
      </c>
      <c r="CL103" s="553">
        <v>0.4</v>
      </c>
      <c r="CM103" s="562">
        <v>1</v>
      </c>
      <c r="CN103" s="553">
        <v>0.4</v>
      </c>
      <c r="CO103" s="558">
        <v>0.4</v>
      </c>
      <c r="CP103" s="553">
        <v>0.4</v>
      </c>
      <c r="CQ103" s="553"/>
      <c r="CR103" s="553"/>
      <c r="CS103" s="559">
        <v>0.4</v>
      </c>
      <c r="CT103" s="558">
        <v>0.4</v>
      </c>
      <c r="CU103" s="558">
        <v>0.4</v>
      </c>
      <c r="CW103" s="551" t="s">
        <v>389</v>
      </c>
      <c r="CX103" s="555" t="s">
        <v>30</v>
      </c>
      <c r="CY103" s="556" t="s">
        <v>32</v>
      </c>
      <c r="CZ103" s="558">
        <v>0.4</v>
      </c>
      <c r="DA103" s="558">
        <v>0.4</v>
      </c>
      <c r="DB103" s="558">
        <v>0.4</v>
      </c>
      <c r="DC103" s="558">
        <v>0.4</v>
      </c>
      <c r="DD103" s="565">
        <v>1</v>
      </c>
      <c r="DE103" s="558">
        <v>0.4</v>
      </c>
      <c r="DF103" s="558">
        <v>0.4</v>
      </c>
      <c r="DG103" s="558">
        <v>0.4</v>
      </c>
      <c r="DH103" s="558"/>
      <c r="DI103" s="558"/>
      <c r="DJ103" s="559">
        <v>0.4</v>
      </c>
      <c r="DK103" s="558">
        <v>0.4</v>
      </c>
      <c r="DL103" s="558">
        <v>0.4</v>
      </c>
      <c r="DN103" s="551" t="s">
        <v>389</v>
      </c>
      <c r="DO103" s="555" t="s">
        <v>30</v>
      </c>
      <c r="DP103" s="556" t="s">
        <v>32</v>
      </c>
      <c r="DQ103" s="558">
        <v>0.4</v>
      </c>
      <c r="DR103" s="558">
        <v>0.4</v>
      </c>
      <c r="DS103" s="558">
        <v>0.4</v>
      </c>
      <c r="DT103" s="558">
        <v>0.4</v>
      </c>
      <c r="DU103" s="565">
        <v>1</v>
      </c>
      <c r="DV103" s="558">
        <v>0.4</v>
      </c>
      <c r="DW103" s="558">
        <v>0.4</v>
      </c>
      <c r="DX103" s="558">
        <v>0.4</v>
      </c>
      <c r="DY103" s="558"/>
      <c r="DZ103" s="558"/>
      <c r="EA103" s="559">
        <v>0.4</v>
      </c>
      <c r="EB103" s="558">
        <v>0.4</v>
      </c>
      <c r="EC103" s="558">
        <v>0.4</v>
      </c>
      <c r="ED103" s="651"/>
      <c r="EF103" s="551" t="s">
        <v>313</v>
      </c>
      <c r="EG103" s="555" t="s">
        <v>30</v>
      </c>
      <c r="EH103" s="556" t="s">
        <v>32</v>
      </c>
      <c r="EI103" s="691">
        <v>0</v>
      </c>
      <c r="EJ103" s="691">
        <v>0</v>
      </c>
      <c r="EK103" s="691">
        <v>0</v>
      </c>
      <c r="EL103" s="691">
        <v>0</v>
      </c>
      <c r="EM103" s="691">
        <v>0</v>
      </c>
      <c r="EN103" s="691">
        <v>0</v>
      </c>
      <c r="EO103" s="691">
        <v>0</v>
      </c>
      <c r="EP103" s="691">
        <v>0</v>
      </c>
      <c r="EQ103" s="691">
        <v>0</v>
      </c>
      <c r="ER103" s="691">
        <v>0</v>
      </c>
      <c r="ES103" s="691">
        <v>0</v>
      </c>
      <c r="ET103" s="691">
        <v>0</v>
      </c>
      <c r="EU103" s="691">
        <v>0</v>
      </c>
      <c r="EW103" s="551" t="s">
        <v>313</v>
      </c>
      <c r="EX103" s="555" t="s">
        <v>30</v>
      </c>
      <c r="EY103" s="556" t="s">
        <v>32</v>
      </c>
      <c r="EZ103" s="771">
        <v>1</v>
      </c>
      <c r="FA103" s="680"/>
      <c r="FB103" s="680"/>
      <c r="FC103" s="680"/>
      <c r="FD103" s="680"/>
      <c r="FE103" s="680"/>
      <c r="FF103" s="680"/>
      <c r="FG103" s="680"/>
      <c r="FH103" s="680"/>
      <c r="FI103" s="680"/>
      <c r="FJ103" s="680"/>
      <c r="FK103" s="680"/>
      <c r="FL103" s="680"/>
    </row>
    <row r="104" spans="1:168" ht="14.25" thickBot="1">
      <c r="A104" s="91"/>
      <c r="B104" s="951">
        <f t="shared" si="167"/>
        <v>3.2</v>
      </c>
      <c r="C104" s="981" t="str">
        <f t="shared" si="121"/>
        <v>荷重のゆとり</v>
      </c>
      <c r="D104" s="982" t="e">
        <f>IF(I$100=0,0,G104/I$100)</f>
        <v>#REF!</v>
      </c>
      <c r="E104" s="983" t="e">
        <f>IF(J$100=0,0,H104/J$100)</f>
        <v>#REF!</v>
      </c>
      <c r="F104" s="91"/>
      <c r="G104" s="983" t="e">
        <f t="shared" si="156"/>
        <v>#REF!</v>
      </c>
      <c r="H104" s="983" t="e">
        <f t="shared" si="157"/>
        <v>#REF!</v>
      </c>
      <c r="I104" s="983"/>
      <c r="J104" s="983"/>
      <c r="K104" s="983" t="e">
        <f>IF(#REF!=0,0,1)</f>
        <v>#REF!</v>
      </c>
      <c r="L104" s="983" t="e">
        <f>IF(#REF!=0,0,1)</f>
        <v>#REF!</v>
      </c>
      <c r="M104" s="983">
        <f t="shared" si="122"/>
        <v>0.3</v>
      </c>
      <c r="N104" s="983">
        <f t="shared" si="177"/>
        <v>0</v>
      </c>
      <c r="O104" s="91"/>
      <c r="P104" s="1047"/>
      <c r="Q104" s="1017">
        <v>3.2</v>
      </c>
      <c r="R104" s="1100" t="s">
        <v>335</v>
      </c>
      <c r="S104" s="988"/>
      <c r="T104" s="1029"/>
      <c r="U104" s="892"/>
      <c r="V104" s="815">
        <f t="shared" si="169"/>
        <v>0</v>
      </c>
      <c r="W104" s="837">
        <f t="shared" si="168"/>
        <v>0</v>
      </c>
      <c r="X104" s="91"/>
      <c r="Y104" s="929">
        <f t="shared" si="142"/>
        <v>0</v>
      </c>
      <c r="Z104" s="929">
        <f t="shared" si="143"/>
        <v>0</v>
      </c>
      <c r="AA104" s="929">
        <f t="shared" si="144"/>
        <v>0</v>
      </c>
      <c r="AB104" s="929">
        <f t="shared" si="145"/>
        <v>0</v>
      </c>
      <c r="AC104" s="929">
        <f t="shared" si="146"/>
        <v>0</v>
      </c>
      <c r="AD104" s="929">
        <f t="shared" si="147"/>
        <v>0</v>
      </c>
      <c r="AE104" s="929">
        <f t="shared" si="148"/>
        <v>0</v>
      </c>
      <c r="AF104" s="929">
        <f t="shared" si="149"/>
        <v>0</v>
      </c>
      <c r="AG104" s="929">
        <f t="shared" si="150"/>
        <v>0</v>
      </c>
      <c r="AH104" s="929">
        <f t="shared" si="151"/>
        <v>0</v>
      </c>
      <c r="AI104" s="929">
        <f t="shared" si="152"/>
        <v>0</v>
      </c>
      <c r="AJ104" s="929">
        <f t="shared" si="153"/>
        <v>0</v>
      </c>
      <c r="AK104" s="929">
        <f t="shared" si="154"/>
        <v>0</v>
      </c>
      <c r="AL104" s="91"/>
      <c r="AM104" s="786"/>
      <c r="AN104" s="786"/>
      <c r="AO104" s="786"/>
      <c r="AP104" s="786"/>
      <c r="AQ104" s="786"/>
      <c r="AR104" s="786"/>
      <c r="AS104" s="786"/>
      <c r="AT104" s="786"/>
      <c r="AU104" s="786"/>
      <c r="AV104" s="786"/>
      <c r="AW104" s="786"/>
      <c r="AX104" s="786"/>
      <c r="AY104" s="786"/>
      <c r="AZ104" s="91"/>
      <c r="BA104" s="990"/>
      <c r="BB104" s="990" t="e">
        <f t="shared" si="155"/>
        <v>#REF!</v>
      </c>
      <c r="BC104" s="990"/>
      <c r="BD104" s="991" t="e">
        <f>BR104*#REF!</f>
        <v>#REF!</v>
      </c>
      <c r="BE104" s="991" t="e">
        <f>BS104*#REF!</f>
        <v>#REF!</v>
      </c>
      <c r="BF104" s="991" t="e">
        <f>BT104*#REF!</f>
        <v>#REF!</v>
      </c>
      <c r="BG104" s="991" t="e">
        <f>BU104*#REF!</f>
        <v>#REF!</v>
      </c>
      <c r="BH104" s="1011" t="e">
        <f>BV104*#REF!</f>
        <v>#REF!</v>
      </c>
      <c r="BI104" s="991" t="e">
        <f>BW104*#REF!</f>
        <v>#REF!</v>
      </c>
      <c r="BJ104" s="991" t="e">
        <f>BX104*#REF!</f>
        <v>#REF!</v>
      </c>
      <c r="BK104" s="991" t="e">
        <f>BY104*#REF!</f>
        <v>#REF!</v>
      </c>
      <c r="BL104" s="991" t="e">
        <f>BZ104*#REF!</f>
        <v>#REF!</v>
      </c>
      <c r="BM104" s="991" t="e">
        <f>CA104*#REF!</f>
        <v>#REF!</v>
      </c>
      <c r="BN104" s="91"/>
      <c r="BO104" s="992">
        <f t="shared" si="123"/>
        <v>3.2</v>
      </c>
      <c r="BP104" s="992" t="str">
        <f t="shared" si="124"/>
        <v xml:space="preserve"> Q2 3</v>
      </c>
      <c r="BQ104" s="981" t="str">
        <f t="shared" si="125"/>
        <v>荷重のゆとり</v>
      </c>
      <c r="BR104" s="993">
        <f t="shared" si="126"/>
        <v>0.3</v>
      </c>
      <c r="BS104" s="993">
        <f t="shared" si="127"/>
        <v>0.3</v>
      </c>
      <c r="BT104" s="993">
        <f t="shared" si="128"/>
        <v>0.3</v>
      </c>
      <c r="BU104" s="993">
        <f t="shared" si="129"/>
        <v>0.3</v>
      </c>
      <c r="BV104" s="1012">
        <f t="shared" si="130"/>
        <v>0.3</v>
      </c>
      <c r="BW104" s="993">
        <f t="shared" si="131"/>
        <v>0.3</v>
      </c>
      <c r="BX104" s="993">
        <f t="shared" si="132"/>
        <v>0.3</v>
      </c>
      <c r="BY104" s="993">
        <f t="shared" si="133"/>
        <v>0.3</v>
      </c>
      <c r="BZ104" s="993">
        <f t="shared" si="134"/>
        <v>0</v>
      </c>
      <c r="CA104" s="993">
        <f t="shared" si="135"/>
        <v>0</v>
      </c>
      <c r="CB104" s="994">
        <f t="shared" si="136"/>
        <v>0.5</v>
      </c>
      <c r="CC104" s="993">
        <f t="shared" si="137"/>
        <v>0.5</v>
      </c>
      <c r="CD104" s="993">
        <f t="shared" si="138"/>
        <v>0.5</v>
      </c>
      <c r="CF104" s="551">
        <v>3.2</v>
      </c>
      <c r="CG104" s="555" t="s">
        <v>29</v>
      </c>
      <c r="CH104" s="552" t="s">
        <v>335</v>
      </c>
      <c r="CI104" s="553">
        <v>0.3</v>
      </c>
      <c r="CJ104" s="553">
        <v>0.3</v>
      </c>
      <c r="CK104" s="553">
        <v>0.3</v>
      </c>
      <c r="CL104" s="553">
        <v>0.3</v>
      </c>
      <c r="CM104" s="562">
        <v>0.3</v>
      </c>
      <c r="CN104" s="553">
        <v>0.3</v>
      </c>
      <c r="CO104" s="558">
        <v>0.3</v>
      </c>
      <c r="CP104" s="553">
        <v>0.3</v>
      </c>
      <c r="CQ104" s="553"/>
      <c r="CR104" s="553"/>
      <c r="CS104" s="559">
        <v>0.5</v>
      </c>
      <c r="CT104" s="558">
        <v>0.5</v>
      </c>
      <c r="CU104" s="558">
        <v>0.5</v>
      </c>
      <c r="CW104" s="551">
        <v>3.2</v>
      </c>
      <c r="CX104" s="555" t="s">
        <v>29</v>
      </c>
      <c r="CY104" s="552" t="s">
        <v>335</v>
      </c>
      <c r="CZ104" s="558">
        <v>0.3</v>
      </c>
      <c r="DA104" s="558">
        <v>0.3</v>
      </c>
      <c r="DB104" s="558">
        <v>0.3</v>
      </c>
      <c r="DC104" s="558">
        <v>0.3</v>
      </c>
      <c r="DD104" s="565">
        <v>0.3</v>
      </c>
      <c r="DE104" s="558">
        <v>0.3</v>
      </c>
      <c r="DF104" s="558">
        <v>0.3</v>
      </c>
      <c r="DG104" s="558">
        <v>0.3</v>
      </c>
      <c r="DH104" s="558"/>
      <c r="DI104" s="558"/>
      <c r="DJ104" s="559">
        <v>0.5</v>
      </c>
      <c r="DK104" s="558">
        <v>0.5</v>
      </c>
      <c r="DL104" s="558">
        <v>0.5</v>
      </c>
      <c r="DN104" s="551">
        <v>3.2</v>
      </c>
      <c r="DO104" s="555" t="s">
        <v>29</v>
      </c>
      <c r="DP104" s="552" t="s">
        <v>335</v>
      </c>
      <c r="DQ104" s="558">
        <v>0.3</v>
      </c>
      <c r="DR104" s="558">
        <v>0.3</v>
      </c>
      <c r="DS104" s="558">
        <v>0.3</v>
      </c>
      <c r="DT104" s="558">
        <v>0.3</v>
      </c>
      <c r="DU104" s="565">
        <v>0.3</v>
      </c>
      <c r="DV104" s="558">
        <v>0.3</v>
      </c>
      <c r="DW104" s="558">
        <v>0.3</v>
      </c>
      <c r="DX104" s="558">
        <v>0.3</v>
      </c>
      <c r="DY104" s="558"/>
      <c r="DZ104" s="558"/>
      <c r="EA104" s="559">
        <v>0.5</v>
      </c>
      <c r="EB104" s="558">
        <v>0.5</v>
      </c>
      <c r="EC104" s="558">
        <v>0.5</v>
      </c>
      <c r="ED104" s="651"/>
      <c r="EF104" s="551">
        <v>3.2</v>
      </c>
      <c r="EG104" s="555" t="s">
        <v>29</v>
      </c>
      <c r="EH104" s="552" t="s">
        <v>335</v>
      </c>
      <c r="EI104" s="691">
        <v>0</v>
      </c>
      <c r="EJ104" s="691">
        <v>0</v>
      </c>
      <c r="EK104" s="691">
        <v>0</v>
      </c>
      <c r="EL104" s="691">
        <v>0</v>
      </c>
      <c r="EM104" s="691">
        <v>0</v>
      </c>
      <c r="EN104" s="691">
        <v>0</v>
      </c>
      <c r="EO104" s="691">
        <v>0</v>
      </c>
      <c r="EP104" s="691">
        <v>0</v>
      </c>
      <c r="EQ104" s="691">
        <v>0</v>
      </c>
      <c r="ER104" s="691">
        <v>0</v>
      </c>
      <c r="ES104" s="691">
        <v>0</v>
      </c>
      <c r="ET104" s="691">
        <v>0</v>
      </c>
      <c r="EU104" s="691">
        <v>0</v>
      </c>
      <c r="EW104" s="551">
        <v>3.2</v>
      </c>
      <c r="EX104" s="555" t="s">
        <v>29</v>
      </c>
      <c r="EY104" s="552" t="s">
        <v>335</v>
      </c>
      <c r="EZ104" s="680">
        <f>DQ104</f>
        <v>0.3</v>
      </c>
      <c r="FA104" s="680"/>
      <c r="FB104" s="680"/>
      <c r="FC104" s="680"/>
      <c r="FD104" s="680"/>
      <c r="FE104" s="680"/>
      <c r="FF104" s="680"/>
      <c r="FG104" s="680"/>
      <c r="FH104" s="680"/>
      <c r="FI104" s="680"/>
      <c r="FJ104" s="680"/>
      <c r="FK104" s="680"/>
      <c r="FL104" s="680"/>
    </row>
    <row r="105" spans="1:168" ht="14.25" thickBot="1">
      <c r="A105" s="91"/>
      <c r="B105" s="951">
        <f t="shared" si="167"/>
        <v>3.3</v>
      </c>
      <c r="C105" s="981" t="str">
        <f t="shared" si="121"/>
        <v>設備の更新性</v>
      </c>
      <c r="D105" s="982" t="e">
        <f>IF(I$100=0,0,G105/I$100)</f>
        <v>#REF!</v>
      </c>
      <c r="E105" s="983" t="e">
        <f>IF(J$100=0,0,H105/J$100)</f>
        <v>#REF!</v>
      </c>
      <c r="F105" s="91"/>
      <c r="G105" s="983" t="e">
        <f t="shared" si="156"/>
        <v>#REF!</v>
      </c>
      <c r="H105" s="983" t="e">
        <f t="shared" si="157"/>
        <v>#REF!</v>
      </c>
      <c r="I105" s="983" t="e">
        <f>SUM(G106:G111)</f>
        <v>#REF!</v>
      </c>
      <c r="J105" s="983" t="e">
        <f>SUM(H106:H111)</f>
        <v>#REF!</v>
      </c>
      <c r="K105" s="983" t="e">
        <f>IF(#REF!=0,0,1)</f>
        <v>#REF!</v>
      </c>
      <c r="L105" s="983" t="e">
        <f>IF(#REF!=0,0,1)</f>
        <v>#REF!</v>
      </c>
      <c r="M105" s="983">
        <f t="shared" ref="M105:M136" si="178">SUMPRODUCT($BR$7:$CA$7,BR105:CA105)</f>
        <v>0.4</v>
      </c>
      <c r="N105" s="983">
        <f t="shared" si="177"/>
        <v>0</v>
      </c>
      <c r="O105" s="91"/>
      <c r="P105" s="1047"/>
      <c r="Q105" s="1007">
        <v>3.3</v>
      </c>
      <c r="R105" s="1025" t="s">
        <v>336</v>
      </c>
      <c r="S105" s="987"/>
      <c r="T105" s="1022"/>
      <c r="U105" s="892"/>
      <c r="V105" s="822">
        <f t="shared" si="169"/>
        <v>0</v>
      </c>
      <c r="W105" s="802">
        <f t="shared" si="168"/>
        <v>0</v>
      </c>
      <c r="X105" s="91"/>
      <c r="Y105" s="929">
        <f t="shared" si="142"/>
        <v>0</v>
      </c>
      <c r="Z105" s="929">
        <f t="shared" si="143"/>
        <v>0</v>
      </c>
      <c r="AA105" s="929">
        <f t="shared" si="144"/>
        <v>0</v>
      </c>
      <c r="AB105" s="929">
        <f t="shared" si="145"/>
        <v>0</v>
      </c>
      <c r="AC105" s="929">
        <f t="shared" si="146"/>
        <v>0</v>
      </c>
      <c r="AD105" s="929">
        <f t="shared" si="147"/>
        <v>0</v>
      </c>
      <c r="AE105" s="929">
        <f t="shared" si="148"/>
        <v>0</v>
      </c>
      <c r="AF105" s="929">
        <f t="shared" si="149"/>
        <v>0</v>
      </c>
      <c r="AG105" s="929">
        <f t="shared" si="150"/>
        <v>0</v>
      </c>
      <c r="AH105" s="929">
        <f t="shared" si="151"/>
        <v>0</v>
      </c>
      <c r="AI105" s="929">
        <f t="shared" si="152"/>
        <v>0</v>
      </c>
      <c r="AJ105" s="929">
        <f t="shared" si="153"/>
        <v>0</v>
      </c>
      <c r="AK105" s="929">
        <f t="shared" si="154"/>
        <v>0</v>
      </c>
      <c r="AL105" s="91"/>
      <c r="AM105" s="1064" t="s">
        <v>952</v>
      </c>
      <c r="AN105" s="1064" t="s">
        <v>952</v>
      </c>
      <c r="AO105" s="1064" t="s">
        <v>952</v>
      </c>
      <c r="AP105" s="1064" t="s">
        <v>952</v>
      </c>
      <c r="AQ105" s="1064" t="s">
        <v>952</v>
      </c>
      <c r="AR105" s="1064" t="s">
        <v>952</v>
      </c>
      <c r="AS105" s="1064" t="s">
        <v>952</v>
      </c>
      <c r="AT105" s="1064" t="s">
        <v>952</v>
      </c>
      <c r="AU105" s="1064" t="s">
        <v>952</v>
      </c>
      <c r="AV105" s="1064" t="s">
        <v>952</v>
      </c>
      <c r="AW105" s="1064" t="s">
        <v>952</v>
      </c>
      <c r="AX105" s="1064" t="s">
        <v>952</v>
      </c>
      <c r="AY105" s="1064" t="s">
        <v>952</v>
      </c>
      <c r="AZ105" s="91"/>
      <c r="BA105" s="990"/>
      <c r="BB105" s="990" t="e">
        <f t="shared" si="155"/>
        <v>#REF!</v>
      </c>
      <c r="BC105" s="990"/>
      <c r="BD105" s="991" t="e">
        <f>BR105*#REF!</f>
        <v>#REF!</v>
      </c>
      <c r="BE105" s="991" t="e">
        <f>BS105*#REF!</f>
        <v>#REF!</v>
      </c>
      <c r="BF105" s="991" t="e">
        <f>BT105*#REF!</f>
        <v>#REF!</v>
      </c>
      <c r="BG105" s="991" t="e">
        <f>BU105*#REF!</f>
        <v>#REF!</v>
      </c>
      <c r="BH105" s="1011" t="e">
        <f>BV105*#REF!</f>
        <v>#REF!</v>
      </c>
      <c r="BI105" s="991" t="e">
        <f>BW105*#REF!</f>
        <v>#REF!</v>
      </c>
      <c r="BJ105" s="991" t="e">
        <f>BX105*#REF!</f>
        <v>#REF!</v>
      </c>
      <c r="BK105" s="991" t="e">
        <f>BY105*#REF!</f>
        <v>#REF!</v>
      </c>
      <c r="BL105" s="991" t="e">
        <f>BZ105*#REF!</f>
        <v>#REF!</v>
      </c>
      <c r="BM105" s="991" t="e">
        <f>CA105*#REF!</f>
        <v>#REF!</v>
      </c>
      <c r="BN105" s="91"/>
      <c r="BO105" s="992">
        <f t="shared" ref="BO105:BO136" si="179">IF($BO$3=1,CW105,IF($BO$3=2,DN105,IF($BO$3=3,EF105,IF($BO$3=4,EW105,CF105))))</f>
        <v>3.3</v>
      </c>
      <c r="BP105" s="992" t="str">
        <f t="shared" ref="BP105:BP136" si="180">IF($BO$3=1,CX105,IF($BO$3=2,DO105,IF($BO$3=3,EG105,IF($BO$3=4,EX105,CG105))))</f>
        <v xml:space="preserve"> Q2 3</v>
      </c>
      <c r="BQ105" s="981" t="str">
        <f t="shared" ref="BQ105:BQ136" si="181">IF($BO$3=1,CY105,IF($BO$3=2,DP105,IF($BO$3=3,EH105,IF($BO$3=4,EY105,CH105))))</f>
        <v>設備の更新性</v>
      </c>
      <c r="BR105" s="993">
        <f t="shared" ref="BR105:BR136" si="182">IF($BO$3=1,CZ105,IF($BO$3=2,DQ105,IF($BO$3=3,EI105,IF($BO$3=4,EZ105,CI105))))</f>
        <v>0.4</v>
      </c>
      <c r="BS105" s="993">
        <f t="shared" ref="BS105:BS136" si="183">IF($BO$3=1,DA105,IF($BO$3=2,DR105,IF($BO$3=3,EJ105,IF($BO$3=4,FA105,CJ105))))</f>
        <v>0.4</v>
      </c>
      <c r="BT105" s="993">
        <f t="shared" ref="BT105:BT136" si="184">IF($BO$3=1,DB105,IF($BO$3=2,DS105,IF($BO$3=3,EK105,IF($BO$3=4,FB105,CK105))))</f>
        <v>0.4</v>
      </c>
      <c r="BU105" s="993">
        <f t="shared" ref="BU105:BU136" si="185">IF($BO$3=1,DC105,IF($BO$3=2,DT105,IF($BO$3=3,EL105,IF($BO$3=4,FC105,CL105))))</f>
        <v>0.4</v>
      </c>
      <c r="BV105" s="1012">
        <f t="shared" ref="BV105:BV136" si="186">IF($BO$3=1,DD105,IF($BO$3=2,DU105,IF($BO$3=3,EM105,IF($BO$3=4,FD105,CM105))))</f>
        <v>0.4</v>
      </c>
      <c r="BW105" s="993">
        <f t="shared" ref="BW105:BW136" si="187">IF($BO$3=1,DE105,IF($BO$3=2,DV105,IF($BO$3=3,EN105,IF($BO$3=4,FE105,CN105))))</f>
        <v>0.4</v>
      </c>
      <c r="BX105" s="993">
        <f t="shared" ref="BX105:BX136" si="188">IF($BO$3=1,DF105,IF($BO$3=2,DW105,IF($BO$3=3,EO105,IF($BO$3=4,FF105,CO105))))</f>
        <v>0.4</v>
      </c>
      <c r="BY105" s="993">
        <f t="shared" ref="BY105:BY136" si="189">IF($BO$3=1,DG105,IF($BO$3=2,DX105,IF($BO$3=3,EP105,IF($BO$3=4,FG105,CP105))))</f>
        <v>0.4</v>
      </c>
      <c r="BZ105" s="993">
        <f t="shared" ref="BZ105:BZ136" si="190">IF($BO$3=1,DH105,IF($BO$3=2,DY105,IF($BO$3=3,EQ105,IF($BO$3=4,FH105,CQ105))))</f>
        <v>1</v>
      </c>
      <c r="CA105" s="993">
        <f t="shared" ref="CA105:CA136" si="191">IF($BO$3=1,DI105,IF($BO$3=2,DZ105,IF($BO$3=3,ER105,IF($BO$3=4,FI105,CR105))))</f>
        <v>1</v>
      </c>
      <c r="CB105" s="994">
        <f t="shared" ref="CB105:CB136" si="192">IF($BO$3=1,DJ105,IF($BO$3=2,EA105,IF($BO$3=3,ES105,IF($BO$3=4,FJ105,CS105))))</f>
        <v>0</v>
      </c>
      <c r="CC105" s="993">
        <f t="shared" ref="CC105:CC136" si="193">IF($BO$3=1,DK105,IF($BO$3=2,EB105,IF($BO$3=3,ET105,IF($BO$3=4,FK105,CT105))))</f>
        <v>0</v>
      </c>
      <c r="CD105" s="993">
        <f t="shared" ref="CD105:CD136" si="194">IF($BO$3=1,DL105,IF($BO$3=2,EC105,IF($BO$3=3,EU105,IF($BO$3=4,FL105,CU105))))</f>
        <v>0</v>
      </c>
      <c r="CF105" s="551">
        <v>3.3</v>
      </c>
      <c r="CG105" s="555" t="s">
        <v>29</v>
      </c>
      <c r="CH105" s="552" t="s">
        <v>336</v>
      </c>
      <c r="CI105" s="553">
        <v>0.4</v>
      </c>
      <c r="CJ105" s="553">
        <v>0.4</v>
      </c>
      <c r="CK105" s="553">
        <v>0.4</v>
      </c>
      <c r="CL105" s="553">
        <v>0.4</v>
      </c>
      <c r="CM105" s="562">
        <v>0.4</v>
      </c>
      <c r="CN105" s="553">
        <v>0.4</v>
      </c>
      <c r="CO105" s="558">
        <v>0.4</v>
      </c>
      <c r="CP105" s="553">
        <v>0.4</v>
      </c>
      <c r="CQ105" s="553">
        <v>1</v>
      </c>
      <c r="CR105" s="553">
        <v>1</v>
      </c>
      <c r="CS105" s="559"/>
      <c r="CT105" s="558"/>
      <c r="CU105" s="558"/>
      <c r="CW105" s="551">
        <v>3.3</v>
      </c>
      <c r="CX105" s="555" t="s">
        <v>29</v>
      </c>
      <c r="CY105" s="552" t="s">
        <v>336</v>
      </c>
      <c r="CZ105" s="558">
        <v>0.4</v>
      </c>
      <c r="DA105" s="558">
        <v>0.4</v>
      </c>
      <c r="DB105" s="558">
        <v>0.4</v>
      </c>
      <c r="DC105" s="558">
        <v>0.4</v>
      </c>
      <c r="DD105" s="565">
        <v>0.4</v>
      </c>
      <c r="DE105" s="558">
        <v>0.4</v>
      </c>
      <c r="DF105" s="558">
        <v>0.4</v>
      </c>
      <c r="DG105" s="558">
        <v>0.4</v>
      </c>
      <c r="DH105" s="558">
        <v>1</v>
      </c>
      <c r="DI105" s="558">
        <v>1</v>
      </c>
      <c r="DJ105" s="559"/>
      <c r="DK105" s="558"/>
      <c r="DL105" s="558"/>
      <c r="DN105" s="551">
        <v>3.3</v>
      </c>
      <c r="DO105" s="555" t="s">
        <v>29</v>
      </c>
      <c r="DP105" s="552" t="s">
        <v>336</v>
      </c>
      <c r="DQ105" s="558">
        <v>0.4</v>
      </c>
      <c r="DR105" s="558">
        <v>0.4</v>
      </c>
      <c r="DS105" s="558">
        <v>0.4</v>
      </c>
      <c r="DT105" s="558">
        <v>0.4</v>
      </c>
      <c r="DU105" s="565">
        <v>0.4</v>
      </c>
      <c r="DV105" s="558">
        <v>0.4</v>
      </c>
      <c r="DW105" s="558">
        <v>0.4</v>
      </c>
      <c r="DX105" s="558">
        <v>0.4</v>
      </c>
      <c r="DY105" s="558">
        <v>1</v>
      </c>
      <c r="DZ105" s="558">
        <v>1</v>
      </c>
      <c r="EA105" s="559"/>
      <c r="EB105" s="558"/>
      <c r="EC105" s="558"/>
      <c r="ED105" s="651"/>
      <c r="EF105" s="551">
        <v>3.3</v>
      </c>
      <c r="EG105" s="555" t="s">
        <v>29</v>
      </c>
      <c r="EH105" s="552" t="s">
        <v>336</v>
      </c>
      <c r="EI105" s="691">
        <v>0</v>
      </c>
      <c r="EJ105" s="691">
        <v>0</v>
      </c>
      <c r="EK105" s="691">
        <v>0</v>
      </c>
      <c r="EL105" s="691">
        <v>0</v>
      </c>
      <c r="EM105" s="691">
        <v>0</v>
      </c>
      <c r="EN105" s="691">
        <v>0</v>
      </c>
      <c r="EO105" s="691">
        <v>0</v>
      </c>
      <c r="EP105" s="691">
        <v>0</v>
      </c>
      <c r="EQ105" s="691">
        <v>0</v>
      </c>
      <c r="ER105" s="691">
        <v>0</v>
      </c>
      <c r="ES105" s="691">
        <v>0</v>
      </c>
      <c r="ET105" s="691">
        <v>0</v>
      </c>
      <c r="EU105" s="691">
        <v>0</v>
      </c>
      <c r="EW105" s="551">
        <v>3.3</v>
      </c>
      <c r="EX105" s="555" t="s">
        <v>29</v>
      </c>
      <c r="EY105" s="552" t="s">
        <v>336</v>
      </c>
      <c r="EZ105" s="680">
        <f>DQ105</f>
        <v>0.4</v>
      </c>
      <c r="FA105" s="680"/>
      <c r="FB105" s="680"/>
      <c r="FC105" s="680"/>
      <c r="FD105" s="680"/>
      <c r="FE105" s="680"/>
      <c r="FF105" s="680"/>
      <c r="FG105" s="680"/>
      <c r="FH105" s="680"/>
      <c r="FI105" s="680"/>
      <c r="FJ105" s="680"/>
      <c r="FK105" s="680"/>
      <c r="FL105" s="680"/>
    </row>
    <row r="106" spans="1:168">
      <c r="A106" s="91"/>
      <c r="B106" s="951" t="str">
        <f t="shared" si="167"/>
        <v>3.3.1</v>
      </c>
      <c r="C106" s="981" t="str">
        <f t="shared" si="121"/>
        <v>空調配管の更新性</v>
      </c>
      <c r="D106" s="984" t="e">
        <f>IF(I$105&gt;0,G106/I$105,0)</f>
        <v>#REF!</v>
      </c>
      <c r="E106" s="983" t="e">
        <f t="shared" ref="D106:E111" si="195">IF(J$105&gt;0,H106/J$105,0)</f>
        <v>#REF!</v>
      </c>
      <c r="F106" s="91"/>
      <c r="G106" s="983" t="e">
        <f t="shared" si="156"/>
        <v>#REF!</v>
      </c>
      <c r="H106" s="983" t="e">
        <f t="shared" si="157"/>
        <v>#REF!</v>
      </c>
      <c r="I106" s="983"/>
      <c r="J106" s="983"/>
      <c r="K106" s="983" t="e">
        <f>IF(#REF!=0,0,1)</f>
        <v>#REF!</v>
      </c>
      <c r="L106" s="983" t="e">
        <f>IF(#REF!=0,0,1)</f>
        <v>#REF!</v>
      </c>
      <c r="M106" s="983">
        <f t="shared" si="178"/>
        <v>0.2</v>
      </c>
      <c r="N106" s="983">
        <f t="shared" si="177"/>
        <v>0</v>
      </c>
      <c r="O106" s="91"/>
      <c r="P106" s="1047"/>
      <c r="Q106" s="1028"/>
      <c r="R106" s="1008">
        <v>1</v>
      </c>
      <c r="S106" s="988" t="s">
        <v>521</v>
      </c>
      <c r="T106" s="1029"/>
      <c r="U106" s="892"/>
      <c r="V106" s="817">
        <f t="shared" si="169"/>
        <v>0</v>
      </c>
      <c r="W106" s="838">
        <f t="shared" si="168"/>
        <v>0</v>
      </c>
      <c r="X106" s="91"/>
      <c r="Y106" s="929">
        <f t="shared" si="142"/>
        <v>0</v>
      </c>
      <c r="Z106" s="929">
        <f t="shared" si="143"/>
        <v>0</v>
      </c>
      <c r="AA106" s="929">
        <f t="shared" si="144"/>
        <v>0</v>
      </c>
      <c r="AB106" s="929">
        <f t="shared" si="145"/>
        <v>0</v>
      </c>
      <c r="AC106" s="929">
        <f t="shared" si="146"/>
        <v>0</v>
      </c>
      <c r="AD106" s="929">
        <f t="shared" si="147"/>
        <v>0</v>
      </c>
      <c r="AE106" s="929">
        <f t="shared" si="148"/>
        <v>0</v>
      </c>
      <c r="AF106" s="929">
        <f t="shared" si="149"/>
        <v>0</v>
      </c>
      <c r="AG106" s="929">
        <f t="shared" si="150"/>
        <v>0</v>
      </c>
      <c r="AH106" s="929">
        <f t="shared" si="151"/>
        <v>0</v>
      </c>
      <c r="AI106" s="929">
        <f t="shared" si="152"/>
        <v>0</v>
      </c>
      <c r="AJ106" s="929">
        <f t="shared" si="153"/>
        <v>0</v>
      </c>
      <c r="AK106" s="929">
        <f t="shared" si="154"/>
        <v>0</v>
      </c>
      <c r="AL106" s="91"/>
      <c r="AM106" s="784"/>
      <c r="AN106" s="784"/>
      <c r="AO106" s="784"/>
      <c r="AP106" s="784"/>
      <c r="AQ106" s="784"/>
      <c r="AR106" s="784"/>
      <c r="AS106" s="784"/>
      <c r="AT106" s="784"/>
      <c r="AU106" s="784"/>
      <c r="AV106" s="784"/>
      <c r="AW106" s="784"/>
      <c r="AX106" s="784"/>
      <c r="AY106" s="784"/>
      <c r="AZ106" s="91"/>
      <c r="BA106" s="990"/>
      <c r="BB106" s="990" t="e">
        <f t="shared" si="155"/>
        <v>#REF!</v>
      </c>
      <c r="BC106" s="990"/>
      <c r="BD106" s="991" t="e">
        <f>BR106*#REF!</f>
        <v>#REF!</v>
      </c>
      <c r="BE106" s="991" t="e">
        <f>BS106*#REF!</f>
        <v>#REF!</v>
      </c>
      <c r="BF106" s="991" t="e">
        <f>BT106*#REF!</f>
        <v>#REF!</v>
      </c>
      <c r="BG106" s="991" t="e">
        <f>BU106*#REF!</f>
        <v>#REF!</v>
      </c>
      <c r="BH106" s="1011" t="e">
        <f>BV106*#REF!</f>
        <v>#REF!</v>
      </c>
      <c r="BI106" s="991" t="e">
        <f>BW106*#REF!</f>
        <v>#REF!</v>
      </c>
      <c r="BJ106" s="991" t="e">
        <f>BX106*#REF!</f>
        <v>#REF!</v>
      </c>
      <c r="BK106" s="991" t="e">
        <f>BY106*#REF!</f>
        <v>#REF!</v>
      </c>
      <c r="BL106" s="991" t="e">
        <f>BZ106*#REF!</f>
        <v>#REF!</v>
      </c>
      <c r="BM106" s="991" t="e">
        <f>CA106*#REF!</f>
        <v>#REF!</v>
      </c>
      <c r="BN106" s="91"/>
      <c r="BO106" s="992" t="str">
        <f t="shared" si="179"/>
        <v>3.3.1</v>
      </c>
      <c r="BP106" s="992" t="str">
        <f t="shared" si="180"/>
        <v xml:space="preserve"> Q2 3.3</v>
      </c>
      <c r="BQ106" s="981" t="str">
        <f t="shared" si="181"/>
        <v>空調配管の更新性</v>
      </c>
      <c r="BR106" s="993">
        <f t="shared" si="182"/>
        <v>0.2</v>
      </c>
      <c r="BS106" s="993">
        <f t="shared" si="183"/>
        <v>0.2</v>
      </c>
      <c r="BT106" s="993">
        <f t="shared" si="184"/>
        <v>0.2</v>
      </c>
      <c r="BU106" s="993">
        <f t="shared" si="185"/>
        <v>0.2</v>
      </c>
      <c r="BV106" s="1012">
        <f t="shared" si="186"/>
        <v>0.2</v>
      </c>
      <c r="BW106" s="993">
        <f t="shared" si="187"/>
        <v>0.2</v>
      </c>
      <c r="BX106" s="993">
        <f t="shared" si="188"/>
        <v>0.2</v>
      </c>
      <c r="BY106" s="993">
        <f t="shared" si="189"/>
        <v>0.2</v>
      </c>
      <c r="BZ106" s="993">
        <f t="shared" si="190"/>
        <v>0.2</v>
      </c>
      <c r="CA106" s="993">
        <f t="shared" si="191"/>
        <v>0.2</v>
      </c>
      <c r="CB106" s="994">
        <f t="shared" si="192"/>
        <v>0</v>
      </c>
      <c r="CC106" s="993">
        <f t="shared" si="193"/>
        <v>0</v>
      </c>
      <c r="CD106" s="993">
        <f t="shared" si="194"/>
        <v>0</v>
      </c>
      <c r="CF106" s="551" t="s">
        <v>390</v>
      </c>
      <c r="CG106" s="555" t="s">
        <v>33</v>
      </c>
      <c r="CH106" s="556" t="s">
        <v>34</v>
      </c>
      <c r="CI106" s="553">
        <v>0.2</v>
      </c>
      <c r="CJ106" s="553">
        <v>0.2</v>
      </c>
      <c r="CK106" s="553">
        <v>0.2</v>
      </c>
      <c r="CL106" s="553">
        <v>0.2</v>
      </c>
      <c r="CM106" s="562">
        <v>0.2</v>
      </c>
      <c r="CN106" s="553">
        <v>0.2</v>
      </c>
      <c r="CO106" s="558">
        <v>0.2</v>
      </c>
      <c r="CP106" s="553">
        <v>0.2</v>
      </c>
      <c r="CQ106" s="553">
        <v>0.2</v>
      </c>
      <c r="CR106" s="553">
        <v>0.2</v>
      </c>
      <c r="CS106" s="559"/>
      <c r="CT106" s="558"/>
      <c r="CU106" s="558"/>
      <c r="CW106" s="551" t="s">
        <v>390</v>
      </c>
      <c r="CX106" s="555" t="s">
        <v>33</v>
      </c>
      <c r="CY106" s="556" t="s">
        <v>34</v>
      </c>
      <c r="CZ106" s="558">
        <v>0.2</v>
      </c>
      <c r="DA106" s="558">
        <v>0.2</v>
      </c>
      <c r="DB106" s="558">
        <v>0.2</v>
      </c>
      <c r="DC106" s="558">
        <v>0.2</v>
      </c>
      <c r="DD106" s="565">
        <v>0.2</v>
      </c>
      <c r="DE106" s="558">
        <v>0.2</v>
      </c>
      <c r="DF106" s="558">
        <v>0.2</v>
      </c>
      <c r="DG106" s="558">
        <v>0.2</v>
      </c>
      <c r="DH106" s="558">
        <v>0.2</v>
      </c>
      <c r="DI106" s="558">
        <v>0.2</v>
      </c>
      <c r="DJ106" s="559"/>
      <c r="DK106" s="558"/>
      <c r="DL106" s="558"/>
      <c r="DN106" s="551" t="s">
        <v>390</v>
      </c>
      <c r="DO106" s="555" t="s">
        <v>33</v>
      </c>
      <c r="DP106" s="556" t="s">
        <v>34</v>
      </c>
      <c r="DQ106" s="558">
        <v>0.2</v>
      </c>
      <c r="DR106" s="558">
        <v>0.2</v>
      </c>
      <c r="DS106" s="558">
        <v>0.2</v>
      </c>
      <c r="DT106" s="558">
        <v>0.2</v>
      </c>
      <c r="DU106" s="565">
        <v>0.2</v>
      </c>
      <c r="DV106" s="558">
        <v>0.2</v>
      </c>
      <c r="DW106" s="558">
        <v>0.2</v>
      </c>
      <c r="DX106" s="558">
        <v>0.2</v>
      </c>
      <c r="DY106" s="558">
        <v>0.2</v>
      </c>
      <c r="DZ106" s="558">
        <v>0.2</v>
      </c>
      <c r="EA106" s="559"/>
      <c r="EB106" s="558"/>
      <c r="EC106" s="558"/>
      <c r="ED106" s="651"/>
      <c r="EF106" s="551" t="s">
        <v>390</v>
      </c>
      <c r="EG106" s="555" t="s">
        <v>33</v>
      </c>
      <c r="EH106" s="556" t="s">
        <v>34</v>
      </c>
      <c r="EI106" s="691">
        <v>0</v>
      </c>
      <c r="EJ106" s="691">
        <v>0</v>
      </c>
      <c r="EK106" s="691">
        <v>0</v>
      </c>
      <c r="EL106" s="691">
        <v>0</v>
      </c>
      <c r="EM106" s="691">
        <v>0</v>
      </c>
      <c r="EN106" s="691">
        <v>0</v>
      </c>
      <c r="EO106" s="691">
        <v>0</v>
      </c>
      <c r="EP106" s="691">
        <v>0</v>
      </c>
      <c r="EQ106" s="691">
        <v>0</v>
      </c>
      <c r="ER106" s="691">
        <v>0</v>
      </c>
      <c r="ES106" s="691">
        <v>0</v>
      </c>
      <c r="ET106" s="691">
        <v>0</v>
      </c>
      <c r="EU106" s="691">
        <v>0</v>
      </c>
      <c r="EW106" s="551" t="s">
        <v>390</v>
      </c>
      <c r="EX106" s="555" t="s">
        <v>33</v>
      </c>
      <c r="EY106" s="556" t="s">
        <v>34</v>
      </c>
      <c r="EZ106" s="771">
        <v>0</v>
      </c>
      <c r="FA106" s="680"/>
      <c r="FB106" s="680"/>
      <c r="FC106" s="680"/>
      <c r="FD106" s="680"/>
      <c r="FE106" s="680"/>
      <c r="FF106" s="680"/>
      <c r="FG106" s="680"/>
      <c r="FH106" s="680"/>
      <c r="FI106" s="680"/>
      <c r="FJ106" s="680"/>
      <c r="FK106" s="680"/>
      <c r="FL106" s="680"/>
    </row>
    <row r="107" spans="1:168">
      <c r="A107" s="91"/>
      <c r="B107" s="951" t="str">
        <f t="shared" si="167"/>
        <v>3.3.2</v>
      </c>
      <c r="C107" s="981" t="str">
        <f t="shared" si="121"/>
        <v>給排水管の更新性</v>
      </c>
      <c r="D107" s="984" t="e">
        <f t="shared" si="195"/>
        <v>#REF!</v>
      </c>
      <c r="E107" s="983" t="e">
        <f t="shared" si="195"/>
        <v>#REF!</v>
      </c>
      <c r="F107" s="91"/>
      <c r="G107" s="983" t="e">
        <f t="shared" si="156"/>
        <v>#REF!</v>
      </c>
      <c r="H107" s="983" t="e">
        <f t="shared" si="157"/>
        <v>#REF!</v>
      </c>
      <c r="I107" s="983"/>
      <c r="J107" s="983"/>
      <c r="K107" s="983" t="e">
        <f>IF(#REF!=0,0,1)</f>
        <v>#REF!</v>
      </c>
      <c r="L107" s="983" t="e">
        <f>IF(#REF!=0,0,1)</f>
        <v>#REF!</v>
      </c>
      <c r="M107" s="983">
        <f t="shared" si="178"/>
        <v>0.2</v>
      </c>
      <c r="N107" s="983">
        <f t="shared" si="177"/>
        <v>0</v>
      </c>
      <c r="O107" s="91"/>
      <c r="P107" s="1047"/>
      <c r="Q107" s="1028"/>
      <c r="R107" s="1069">
        <v>2</v>
      </c>
      <c r="S107" s="987" t="s">
        <v>337</v>
      </c>
      <c r="T107" s="1022"/>
      <c r="U107" s="892"/>
      <c r="V107" s="804">
        <f t="shared" si="169"/>
        <v>0</v>
      </c>
      <c r="W107" s="805">
        <f t="shared" si="168"/>
        <v>0</v>
      </c>
      <c r="X107" s="91"/>
      <c r="Y107" s="929">
        <f t="shared" si="142"/>
        <v>0</v>
      </c>
      <c r="Z107" s="929">
        <f t="shared" si="143"/>
        <v>0</v>
      </c>
      <c r="AA107" s="929">
        <f t="shared" si="144"/>
        <v>0</v>
      </c>
      <c r="AB107" s="929">
        <f t="shared" si="145"/>
        <v>0</v>
      </c>
      <c r="AC107" s="929">
        <f t="shared" si="146"/>
        <v>0</v>
      </c>
      <c r="AD107" s="929">
        <f t="shared" si="147"/>
        <v>0</v>
      </c>
      <c r="AE107" s="929">
        <f t="shared" si="148"/>
        <v>0</v>
      </c>
      <c r="AF107" s="929">
        <f t="shared" si="149"/>
        <v>0</v>
      </c>
      <c r="AG107" s="929">
        <f t="shared" si="150"/>
        <v>0</v>
      </c>
      <c r="AH107" s="929">
        <f t="shared" si="151"/>
        <v>0</v>
      </c>
      <c r="AI107" s="929">
        <f t="shared" si="152"/>
        <v>0</v>
      </c>
      <c r="AJ107" s="929">
        <f t="shared" si="153"/>
        <v>0</v>
      </c>
      <c r="AK107" s="929">
        <f t="shared" si="154"/>
        <v>0</v>
      </c>
      <c r="AL107" s="91"/>
      <c r="AM107" s="785"/>
      <c r="AN107" s="785"/>
      <c r="AO107" s="785"/>
      <c r="AP107" s="785"/>
      <c r="AQ107" s="785"/>
      <c r="AR107" s="785"/>
      <c r="AS107" s="785"/>
      <c r="AT107" s="785"/>
      <c r="AU107" s="785"/>
      <c r="AV107" s="785"/>
      <c r="AW107" s="785"/>
      <c r="AX107" s="785"/>
      <c r="AY107" s="785"/>
      <c r="AZ107" s="91"/>
      <c r="BA107" s="990"/>
      <c r="BB107" s="990" t="e">
        <f t="shared" si="155"/>
        <v>#REF!</v>
      </c>
      <c r="BC107" s="990"/>
      <c r="BD107" s="991" t="e">
        <f>BR107*#REF!</f>
        <v>#REF!</v>
      </c>
      <c r="BE107" s="991" t="e">
        <f>BS107*#REF!</f>
        <v>#REF!</v>
      </c>
      <c r="BF107" s="991" t="e">
        <f>BT107*#REF!</f>
        <v>#REF!</v>
      </c>
      <c r="BG107" s="991" t="e">
        <f>BU107*#REF!</f>
        <v>#REF!</v>
      </c>
      <c r="BH107" s="1011" t="e">
        <f>BV107*#REF!</f>
        <v>#REF!</v>
      </c>
      <c r="BI107" s="991" t="e">
        <f>BW107*#REF!</f>
        <v>#REF!</v>
      </c>
      <c r="BJ107" s="991" t="e">
        <f>BX107*#REF!</f>
        <v>#REF!</v>
      </c>
      <c r="BK107" s="991" t="e">
        <f>BY107*#REF!</f>
        <v>#REF!</v>
      </c>
      <c r="BL107" s="991" t="e">
        <f>BZ107*#REF!</f>
        <v>#REF!</v>
      </c>
      <c r="BM107" s="991" t="e">
        <f>CA107*#REF!</f>
        <v>#REF!</v>
      </c>
      <c r="BN107" s="91"/>
      <c r="BO107" s="992" t="str">
        <f t="shared" si="179"/>
        <v>3.3.2</v>
      </c>
      <c r="BP107" s="992" t="str">
        <f t="shared" si="180"/>
        <v xml:space="preserve"> Q2 3.3</v>
      </c>
      <c r="BQ107" s="981" t="str">
        <f t="shared" si="181"/>
        <v>給排水管の更新性</v>
      </c>
      <c r="BR107" s="993">
        <f t="shared" si="182"/>
        <v>0.2</v>
      </c>
      <c r="BS107" s="993">
        <f t="shared" si="183"/>
        <v>0.2</v>
      </c>
      <c r="BT107" s="993">
        <f t="shared" si="184"/>
        <v>0.2</v>
      </c>
      <c r="BU107" s="993">
        <f t="shared" si="185"/>
        <v>0.2</v>
      </c>
      <c r="BV107" s="1012">
        <f t="shared" si="186"/>
        <v>0.2</v>
      </c>
      <c r="BW107" s="993">
        <f t="shared" si="187"/>
        <v>0.2</v>
      </c>
      <c r="BX107" s="993">
        <f t="shared" si="188"/>
        <v>0.2</v>
      </c>
      <c r="BY107" s="993">
        <f t="shared" si="189"/>
        <v>0.2</v>
      </c>
      <c r="BZ107" s="993">
        <f t="shared" si="190"/>
        <v>0.2</v>
      </c>
      <c r="CA107" s="993">
        <f t="shared" si="191"/>
        <v>0.2</v>
      </c>
      <c r="CB107" s="994">
        <f t="shared" si="192"/>
        <v>0</v>
      </c>
      <c r="CC107" s="993">
        <f t="shared" si="193"/>
        <v>0</v>
      </c>
      <c r="CD107" s="993">
        <f t="shared" si="194"/>
        <v>0</v>
      </c>
      <c r="CF107" s="551" t="s">
        <v>391</v>
      </c>
      <c r="CG107" s="555" t="s">
        <v>33</v>
      </c>
      <c r="CH107" s="556" t="s">
        <v>35</v>
      </c>
      <c r="CI107" s="553">
        <v>0.2</v>
      </c>
      <c r="CJ107" s="553">
        <v>0.2</v>
      </c>
      <c r="CK107" s="553">
        <v>0.2</v>
      </c>
      <c r="CL107" s="553">
        <v>0.2</v>
      </c>
      <c r="CM107" s="562">
        <v>0.2</v>
      </c>
      <c r="CN107" s="553">
        <v>0.2</v>
      </c>
      <c r="CO107" s="558">
        <v>0.2</v>
      </c>
      <c r="CP107" s="553">
        <v>0.2</v>
      </c>
      <c r="CQ107" s="553">
        <v>0.2</v>
      </c>
      <c r="CR107" s="553">
        <v>0.2</v>
      </c>
      <c r="CS107" s="559"/>
      <c r="CT107" s="558"/>
      <c r="CU107" s="558"/>
      <c r="CW107" s="551" t="s">
        <v>391</v>
      </c>
      <c r="CX107" s="555" t="s">
        <v>33</v>
      </c>
      <c r="CY107" s="556" t="s">
        <v>35</v>
      </c>
      <c r="CZ107" s="558">
        <v>0.2</v>
      </c>
      <c r="DA107" s="558">
        <v>0.2</v>
      </c>
      <c r="DB107" s="558">
        <v>0.2</v>
      </c>
      <c r="DC107" s="558">
        <v>0.2</v>
      </c>
      <c r="DD107" s="565">
        <v>0.2</v>
      </c>
      <c r="DE107" s="558">
        <v>0.2</v>
      </c>
      <c r="DF107" s="558">
        <v>0.2</v>
      </c>
      <c r="DG107" s="558">
        <v>0.2</v>
      </c>
      <c r="DH107" s="558">
        <v>0.2</v>
      </c>
      <c r="DI107" s="558">
        <v>0.2</v>
      </c>
      <c r="DJ107" s="559"/>
      <c r="DK107" s="558"/>
      <c r="DL107" s="558"/>
      <c r="DN107" s="551" t="s">
        <v>391</v>
      </c>
      <c r="DO107" s="555" t="s">
        <v>33</v>
      </c>
      <c r="DP107" s="556" t="s">
        <v>35</v>
      </c>
      <c r="DQ107" s="558">
        <v>0.2</v>
      </c>
      <c r="DR107" s="558">
        <v>0.2</v>
      </c>
      <c r="DS107" s="558">
        <v>0.2</v>
      </c>
      <c r="DT107" s="558">
        <v>0.2</v>
      </c>
      <c r="DU107" s="565">
        <v>0.2</v>
      </c>
      <c r="DV107" s="558">
        <v>0.2</v>
      </c>
      <c r="DW107" s="558">
        <v>0.2</v>
      </c>
      <c r="DX107" s="558">
        <v>0.2</v>
      </c>
      <c r="DY107" s="558">
        <v>0.2</v>
      </c>
      <c r="DZ107" s="558">
        <v>0.2</v>
      </c>
      <c r="EA107" s="559"/>
      <c r="EB107" s="558"/>
      <c r="EC107" s="558"/>
      <c r="ED107" s="651"/>
      <c r="EF107" s="551" t="s">
        <v>391</v>
      </c>
      <c r="EG107" s="555" t="s">
        <v>33</v>
      </c>
      <c r="EH107" s="556" t="s">
        <v>35</v>
      </c>
      <c r="EI107" s="691">
        <v>0</v>
      </c>
      <c r="EJ107" s="691">
        <v>0</v>
      </c>
      <c r="EK107" s="691">
        <v>0</v>
      </c>
      <c r="EL107" s="691">
        <v>0</v>
      </c>
      <c r="EM107" s="691">
        <v>0</v>
      </c>
      <c r="EN107" s="691">
        <v>0</v>
      </c>
      <c r="EO107" s="691">
        <v>0</v>
      </c>
      <c r="EP107" s="691">
        <v>0</v>
      </c>
      <c r="EQ107" s="691">
        <v>0</v>
      </c>
      <c r="ER107" s="691">
        <v>0</v>
      </c>
      <c r="ES107" s="691">
        <v>0</v>
      </c>
      <c r="ET107" s="691">
        <v>0</v>
      </c>
      <c r="EU107" s="691">
        <v>0</v>
      </c>
      <c r="EW107" s="551" t="s">
        <v>391</v>
      </c>
      <c r="EX107" s="555" t="s">
        <v>33</v>
      </c>
      <c r="EY107" s="556" t="s">
        <v>35</v>
      </c>
      <c r="EZ107" s="771">
        <v>0.4</v>
      </c>
      <c r="FA107" s="680"/>
      <c r="FB107" s="680"/>
      <c r="FC107" s="680"/>
      <c r="FD107" s="680"/>
      <c r="FE107" s="680"/>
      <c r="FF107" s="680"/>
      <c r="FG107" s="680"/>
      <c r="FH107" s="680"/>
      <c r="FI107" s="680"/>
      <c r="FJ107" s="680"/>
      <c r="FK107" s="680"/>
      <c r="FL107" s="680"/>
    </row>
    <row r="108" spans="1:168">
      <c r="A108" s="91"/>
      <c r="B108" s="951" t="str">
        <f t="shared" si="167"/>
        <v>3.3.3</v>
      </c>
      <c r="C108" s="981" t="str">
        <f t="shared" si="121"/>
        <v>電気配線の更新性</v>
      </c>
      <c r="D108" s="984" t="e">
        <f t="shared" si="195"/>
        <v>#REF!</v>
      </c>
      <c r="E108" s="983" t="e">
        <f t="shared" si="195"/>
        <v>#REF!</v>
      </c>
      <c r="F108" s="91"/>
      <c r="G108" s="983" t="e">
        <f t="shared" ref="G108:G145" si="196">K108*M108</f>
        <v>#REF!</v>
      </c>
      <c r="H108" s="983" t="e">
        <f t="shared" ref="H108:H145" si="197">L108*N108</f>
        <v>#REF!</v>
      </c>
      <c r="I108" s="983"/>
      <c r="J108" s="983"/>
      <c r="K108" s="983" t="e">
        <f>IF(#REF!=0,0,1)</f>
        <v>#REF!</v>
      </c>
      <c r="L108" s="983" t="e">
        <f>IF(#REF!=0,0,1)</f>
        <v>#REF!</v>
      </c>
      <c r="M108" s="983">
        <f t="shared" si="178"/>
        <v>0.1</v>
      </c>
      <c r="N108" s="983">
        <f t="shared" si="177"/>
        <v>0</v>
      </c>
      <c r="O108" s="91"/>
      <c r="P108" s="1047"/>
      <c r="Q108" s="1028"/>
      <c r="R108" s="1008">
        <v>3</v>
      </c>
      <c r="S108" s="988" t="s">
        <v>338</v>
      </c>
      <c r="T108" s="1029"/>
      <c r="U108" s="892"/>
      <c r="V108" s="804">
        <f t="shared" si="169"/>
        <v>0</v>
      </c>
      <c r="W108" s="805">
        <f t="shared" si="168"/>
        <v>0</v>
      </c>
      <c r="X108" s="91"/>
      <c r="Y108" s="929">
        <f t="shared" si="142"/>
        <v>0</v>
      </c>
      <c r="Z108" s="929">
        <f t="shared" si="143"/>
        <v>0</v>
      </c>
      <c r="AA108" s="929">
        <f t="shared" si="144"/>
        <v>0</v>
      </c>
      <c r="AB108" s="929">
        <f t="shared" si="145"/>
        <v>0</v>
      </c>
      <c r="AC108" s="929">
        <f t="shared" si="146"/>
        <v>0</v>
      </c>
      <c r="AD108" s="929">
        <f t="shared" si="147"/>
        <v>0</v>
      </c>
      <c r="AE108" s="929">
        <f t="shared" si="148"/>
        <v>0</v>
      </c>
      <c r="AF108" s="929">
        <f t="shared" si="149"/>
        <v>0</v>
      </c>
      <c r="AG108" s="929">
        <f t="shared" si="150"/>
        <v>0</v>
      </c>
      <c r="AH108" s="929">
        <f t="shared" si="151"/>
        <v>0</v>
      </c>
      <c r="AI108" s="929">
        <f t="shared" si="152"/>
        <v>0</v>
      </c>
      <c r="AJ108" s="929">
        <f t="shared" si="153"/>
        <v>0</v>
      </c>
      <c r="AK108" s="929">
        <f t="shared" si="154"/>
        <v>0</v>
      </c>
      <c r="AL108" s="91"/>
      <c r="AM108" s="785"/>
      <c r="AN108" s="785"/>
      <c r="AO108" s="785"/>
      <c r="AP108" s="785"/>
      <c r="AQ108" s="785"/>
      <c r="AR108" s="785"/>
      <c r="AS108" s="785"/>
      <c r="AT108" s="785"/>
      <c r="AU108" s="785"/>
      <c r="AV108" s="785"/>
      <c r="AW108" s="785"/>
      <c r="AX108" s="785"/>
      <c r="AY108" s="785"/>
      <c r="AZ108" s="91"/>
      <c r="BA108" s="990"/>
      <c r="BB108" s="990" t="e">
        <f t="shared" si="155"/>
        <v>#REF!</v>
      </c>
      <c r="BC108" s="990"/>
      <c r="BD108" s="991" t="e">
        <f>BR108*#REF!</f>
        <v>#REF!</v>
      </c>
      <c r="BE108" s="991" t="e">
        <f>BS108*#REF!</f>
        <v>#REF!</v>
      </c>
      <c r="BF108" s="991" t="e">
        <f>BT108*#REF!</f>
        <v>#REF!</v>
      </c>
      <c r="BG108" s="991" t="e">
        <f>BU108*#REF!</f>
        <v>#REF!</v>
      </c>
      <c r="BH108" s="1011" t="e">
        <f>BV108*#REF!</f>
        <v>#REF!</v>
      </c>
      <c r="BI108" s="991" t="e">
        <f>BW108*#REF!</f>
        <v>#REF!</v>
      </c>
      <c r="BJ108" s="991" t="e">
        <f>BX108*#REF!</f>
        <v>#REF!</v>
      </c>
      <c r="BK108" s="991" t="e">
        <f>BY108*#REF!</f>
        <v>#REF!</v>
      </c>
      <c r="BL108" s="991" t="e">
        <f>BZ108*#REF!</f>
        <v>#REF!</v>
      </c>
      <c r="BM108" s="991" t="e">
        <f>CA108*#REF!</f>
        <v>#REF!</v>
      </c>
      <c r="BN108" s="91"/>
      <c r="BO108" s="992" t="str">
        <f t="shared" si="179"/>
        <v>3.3.3</v>
      </c>
      <c r="BP108" s="992" t="str">
        <f t="shared" si="180"/>
        <v xml:space="preserve"> Q2 3.3</v>
      </c>
      <c r="BQ108" s="981" t="str">
        <f t="shared" si="181"/>
        <v>電気配線の更新性</v>
      </c>
      <c r="BR108" s="993">
        <f t="shared" si="182"/>
        <v>0.1</v>
      </c>
      <c r="BS108" s="993">
        <f t="shared" si="183"/>
        <v>0.1</v>
      </c>
      <c r="BT108" s="993">
        <f t="shared" si="184"/>
        <v>0.1</v>
      </c>
      <c r="BU108" s="993">
        <f t="shared" si="185"/>
        <v>0.1</v>
      </c>
      <c r="BV108" s="1012">
        <f t="shared" si="186"/>
        <v>0.1</v>
      </c>
      <c r="BW108" s="993">
        <f t="shared" si="187"/>
        <v>0.1</v>
      </c>
      <c r="BX108" s="993">
        <f t="shared" si="188"/>
        <v>0.1</v>
      </c>
      <c r="BY108" s="993">
        <f t="shared" si="189"/>
        <v>0.1</v>
      </c>
      <c r="BZ108" s="993">
        <f t="shared" si="190"/>
        <v>0.1</v>
      </c>
      <c r="CA108" s="993">
        <f t="shared" si="191"/>
        <v>0.1</v>
      </c>
      <c r="CB108" s="994">
        <f t="shared" si="192"/>
        <v>0</v>
      </c>
      <c r="CC108" s="993">
        <f t="shared" si="193"/>
        <v>0</v>
      </c>
      <c r="CD108" s="993">
        <f t="shared" si="194"/>
        <v>0</v>
      </c>
      <c r="CF108" s="551" t="s">
        <v>392</v>
      </c>
      <c r="CG108" s="555" t="s">
        <v>33</v>
      </c>
      <c r="CH108" s="556" t="s">
        <v>36</v>
      </c>
      <c r="CI108" s="553">
        <v>0.1</v>
      </c>
      <c r="CJ108" s="553">
        <v>0.1</v>
      </c>
      <c r="CK108" s="553">
        <v>0.1</v>
      </c>
      <c r="CL108" s="553">
        <v>0.1</v>
      </c>
      <c r="CM108" s="562">
        <v>0.1</v>
      </c>
      <c r="CN108" s="553">
        <v>0.1</v>
      </c>
      <c r="CO108" s="558">
        <v>0.1</v>
      </c>
      <c r="CP108" s="553">
        <v>0.1</v>
      </c>
      <c r="CQ108" s="553">
        <v>0.1</v>
      </c>
      <c r="CR108" s="553">
        <v>0.1</v>
      </c>
      <c r="CS108" s="559"/>
      <c r="CT108" s="558"/>
      <c r="CU108" s="558"/>
      <c r="CW108" s="551" t="s">
        <v>392</v>
      </c>
      <c r="CX108" s="555" t="s">
        <v>33</v>
      </c>
      <c r="CY108" s="556" t="s">
        <v>36</v>
      </c>
      <c r="CZ108" s="558">
        <v>0.1</v>
      </c>
      <c r="DA108" s="558">
        <v>0.1</v>
      </c>
      <c r="DB108" s="558">
        <v>0.1</v>
      </c>
      <c r="DC108" s="558">
        <v>0.1</v>
      </c>
      <c r="DD108" s="565">
        <v>0.1</v>
      </c>
      <c r="DE108" s="558">
        <v>0.1</v>
      </c>
      <c r="DF108" s="558">
        <v>0.1</v>
      </c>
      <c r="DG108" s="558">
        <v>0.1</v>
      </c>
      <c r="DH108" s="558">
        <v>0.1</v>
      </c>
      <c r="DI108" s="558">
        <v>0.1</v>
      </c>
      <c r="DJ108" s="559"/>
      <c r="DK108" s="558"/>
      <c r="DL108" s="558"/>
      <c r="DN108" s="551" t="s">
        <v>392</v>
      </c>
      <c r="DO108" s="555" t="s">
        <v>33</v>
      </c>
      <c r="DP108" s="556" t="s">
        <v>36</v>
      </c>
      <c r="DQ108" s="558">
        <v>0.1</v>
      </c>
      <c r="DR108" s="558">
        <v>0.1</v>
      </c>
      <c r="DS108" s="558">
        <v>0.1</v>
      </c>
      <c r="DT108" s="558">
        <v>0.1</v>
      </c>
      <c r="DU108" s="565">
        <v>0.1</v>
      </c>
      <c r="DV108" s="558">
        <v>0.1</v>
      </c>
      <c r="DW108" s="558">
        <v>0.1</v>
      </c>
      <c r="DX108" s="558">
        <v>0.1</v>
      </c>
      <c r="DY108" s="558">
        <v>0.1</v>
      </c>
      <c r="DZ108" s="558">
        <v>0.1</v>
      </c>
      <c r="EA108" s="559"/>
      <c r="EB108" s="558"/>
      <c r="EC108" s="558"/>
      <c r="ED108" s="651"/>
      <c r="EF108" s="551" t="s">
        <v>392</v>
      </c>
      <c r="EG108" s="555" t="s">
        <v>33</v>
      </c>
      <c r="EH108" s="556" t="s">
        <v>36</v>
      </c>
      <c r="EI108" s="691">
        <v>0</v>
      </c>
      <c r="EJ108" s="691">
        <v>0</v>
      </c>
      <c r="EK108" s="691">
        <v>0</v>
      </c>
      <c r="EL108" s="691">
        <v>0</v>
      </c>
      <c r="EM108" s="691">
        <v>0</v>
      </c>
      <c r="EN108" s="691">
        <v>0</v>
      </c>
      <c r="EO108" s="691">
        <v>0</v>
      </c>
      <c r="EP108" s="691">
        <v>0</v>
      </c>
      <c r="EQ108" s="691">
        <v>0</v>
      </c>
      <c r="ER108" s="691">
        <v>0</v>
      </c>
      <c r="ES108" s="691">
        <v>0</v>
      </c>
      <c r="ET108" s="691">
        <v>0</v>
      </c>
      <c r="EU108" s="691">
        <v>0</v>
      </c>
      <c r="EW108" s="551" t="s">
        <v>392</v>
      </c>
      <c r="EX108" s="555" t="s">
        <v>33</v>
      </c>
      <c r="EY108" s="556" t="s">
        <v>36</v>
      </c>
      <c r="EZ108" s="680">
        <f>DQ108</f>
        <v>0.1</v>
      </c>
      <c r="FA108" s="680"/>
      <c r="FB108" s="680"/>
      <c r="FC108" s="680"/>
      <c r="FD108" s="680"/>
      <c r="FE108" s="680"/>
      <c r="FF108" s="680"/>
      <c r="FG108" s="680"/>
      <c r="FH108" s="680"/>
      <c r="FI108" s="680"/>
      <c r="FJ108" s="680"/>
      <c r="FK108" s="680"/>
      <c r="FL108" s="680"/>
    </row>
    <row r="109" spans="1:168">
      <c r="A109" s="91"/>
      <c r="B109" s="951" t="str">
        <f t="shared" si="167"/>
        <v>3.3.4</v>
      </c>
      <c r="C109" s="981" t="str">
        <f t="shared" si="121"/>
        <v>通信配線の更新性</v>
      </c>
      <c r="D109" s="984" t="e">
        <f t="shared" si="195"/>
        <v>#REF!</v>
      </c>
      <c r="E109" s="983" t="e">
        <f t="shared" si="195"/>
        <v>#REF!</v>
      </c>
      <c r="F109" s="91"/>
      <c r="G109" s="983" t="e">
        <f t="shared" si="196"/>
        <v>#REF!</v>
      </c>
      <c r="H109" s="983" t="e">
        <f t="shared" si="197"/>
        <v>#REF!</v>
      </c>
      <c r="I109" s="983"/>
      <c r="J109" s="983"/>
      <c r="K109" s="983" t="e">
        <f>IF(#REF!=0,0,1)</f>
        <v>#REF!</v>
      </c>
      <c r="L109" s="983" t="e">
        <f>IF(#REF!=0,0,1)</f>
        <v>#REF!</v>
      </c>
      <c r="M109" s="983">
        <f t="shared" si="178"/>
        <v>0.1</v>
      </c>
      <c r="N109" s="983">
        <f t="shared" si="177"/>
        <v>0</v>
      </c>
      <c r="O109" s="91"/>
      <c r="P109" s="1047"/>
      <c r="Q109" s="1028"/>
      <c r="R109" s="1069">
        <v>4</v>
      </c>
      <c r="S109" s="987" t="s">
        <v>339</v>
      </c>
      <c r="T109" s="1022"/>
      <c r="U109" s="892"/>
      <c r="V109" s="804">
        <f t="shared" si="169"/>
        <v>0</v>
      </c>
      <c r="W109" s="805">
        <f t="shared" si="168"/>
        <v>0</v>
      </c>
      <c r="X109" s="91"/>
      <c r="Y109" s="929">
        <f t="shared" si="142"/>
        <v>0</v>
      </c>
      <c r="Z109" s="929">
        <f t="shared" si="143"/>
        <v>0</v>
      </c>
      <c r="AA109" s="929">
        <f t="shared" si="144"/>
        <v>0</v>
      </c>
      <c r="AB109" s="929">
        <f t="shared" si="145"/>
        <v>0</v>
      </c>
      <c r="AC109" s="929">
        <f t="shared" si="146"/>
        <v>0</v>
      </c>
      <c r="AD109" s="929">
        <f t="shared" si="147"/>
        <v>0</v>
      </c>
      <c r="AE109" s="929">
        <f t="shared" si="148"/>
        <v>0</v>
      </c>
      <c r="AF109" s="929">
        <f t="shared" si="149"/>
        <v>0</v>
      </c>
      <c r="AG109" s="929">
        <f t="shared" si="150"/>
        <v>0</v>
      </c>
      <c r="AH109" s="929">
        <f t="shared" si="151"/>
        <v>0</v>
      </c>
      <c r="AI109" s="929">
        <f t="shared" si="152"/>
        <v>0</v>
      </c>
      <c r="AJ109" s="929">
        <f t="shared" si="153"/>
        <v>0</v>
      </c>
      <c r="AK109" s="929">
        <f t="shared" si="154"/>
        <v>0</v>
      </c>
      <c r="AL109" s="91"/>
      <c r="AM109" s="785"/>
      <c r="AN109" s="785"/>
      <c r="AO109" s="785"/>
      <c r="AP109" s="785"/>
      <c r="AQ109" s="785"/>
      <c r="AR109" s="785"/>
      <c r="AS109" s="785"/>
      <c r="AT109" s="785"/>
      <c r="AU109" s="785"/>
      <c r="AV109" s="785"/>
      <c r="AW109" s="785"/>
      <c r="AX109" s="785"/>
      <c r="AY109" s="785"/>
      <c r="AZ109" s="91"/>
      <c r="BA109" s="990"/>
      <c r="BB109" s="990" t="e">
        <f t="shared" si="155"/>
        <v>#REF!</v>
      </c>
      <c r="BC109" s="990"/>
      <c r="BD109" s="991" t="e">
        <f>BR109*#REF!</f>
        <v>#REF!</v>
      </c>
      <c r="BE109" s="991" t="e">
        <f>BS109*#REF!</f>
        <v>#REF!</v>
      </c>
      <c r="BF109" s="991" t="e">
        <f>BT109*#REF!</f>
        <v>#REF!</v>
      </c>
      <c r="BG109" s="991" t="e">
        <f>BU109*#REF!</f>
        <v>#REF!</v>
      </c>
      <c r="BH109" s="1011" t="e">
        <f>BV109*#REF!</f>
        <v>#REF!</v>
      </c>
      <c r="BI109" s="991" t="e">
        <f>BW109*#REF!</f>
        <v>#REF!</v>
      </c>
      <c r="BJ109" s="991" t="e">
        <f>BX109*#REF!</f>
        <v>#REF!</v>
      </c>
      <c r="BK109" s="991" t="e">
        <f>BY109*#REF!</f>
        <v>#REF!</v>
      </c>
      <c r="BL109" s="991" t="e">
        <f>BZ109*#REF!</f>
        <v>#REF!</v>
      </c>
      <c r="BM109" s="991" t="e">
        <f>CA109*#REF!</f>
        <v>#REF!</v>
      </c>
      <c r="BN109" s="91"/>
      <c r="BO109" s="992" t="str">
        <f t="shared" si="179"/>
        <v>3.3.4</v>
      </c>
      <c r="BP109" s="992" t="str">
        <f t="shared" si="180"/>
        <v xml:space="preserve"> Q2 3.3</v>
      </c>
      <c r="BQ109" s="981" t="str">
        <f t="shared" si="181"/>
        <v>通信配線の更新性</v>
      </c>
      <c r="BR109" s="993">
        <f t="shared" si="182"/>
        <v>0.1</v>
      </c>
      <c r="BS109" s="993">
        <f t="shared" si="183"/>
        <v>0.1</v>
      </c>
      <c r="BT109" s="993">
        <f t="shared" si="184"/>
        <v>0.1</v>
      </c>
      <c r="BU109" s="993">
        <f t="shared" si="185"/>
        <v>0.1</v>
      </c>
      <c r="BV109" s="1012">
        <f t="shared" si="186"/>
        <v>0.1</v>
      </c>
      <c r="BW109" s="993">
        <f t="shared" si="187"/>
        <v>0.1</v>
      </c>
      <c r="BX109" s="993">
        <f t="shared" si="188"/>
        <v>0.1</v>
      </c>
      <c r="BY109" s="993">
        <f t="shared" si="189"/>
        <v>0.1</v>
      </c>
      <c r="BZ109" s="993">
        <f t="shared" si="190"/>
        <v>0.1</v>
      </c>
      <c r="CA109" s="993">
        <f t="shared" si="191"/>
        <v>0.1</v>
      </c>
      <c r="CB109" s="994">
        <f t="shared" si="192"/>
        <v>0</v>
      </c>
      <c r="CC109" s="993">
        <f t="shared" si="193"/>
        <v>0</v>
      </c>
      <c r="CD109" s="993">
        <f t="shared" si="194"/>
        <v>0</v>
      </c>
      <c r="CF109" s="551" t="s">
        <v>393</v>
      </c>
      <c r="CG109" s="555" t="s">
        <v>33</v>
      </c>
      <c r="CH109" s="556" t="s">
        <v>37</v>
      </c>
      <c r="CI109" s="553">
        <v>0.1</v>
      </c>
      <c r="CJ109" s="553">
        <v>0.1</v>
      </c>
      <c r="CK109" s="553">
        <v>0.1</v>
      </c>
      <c r="CL109" s="553">
        <v>0.1</v>
      </c>
      <c r="CM109" s="562">
        <v>0.1</v>
      </c>
      <c r="CN109" s="553">
        <v>0.1</v>
      </c>
      <c r="CO109" s="558">
        <v>0.1</v>
      </c>
      <c r="CP109" s="553">
        <v>0.1</v>
      </c>
      <c r="CQ109" s="553">
        <v>0.1</v>
      </c>
      <c r="CR109" s="553">
        <v>0.1</v>
      </c>
      <c r="CS109" s="559"/>
      <c r="CT109" s="558"/>
      <c r="CU109" s="558"/>
      <c r="CW109" s="551" t="s">
        <v>393</v>
      </c>
      <c r="CX109" s="555" t="s">
        <v>33</v>
      </c>
      <c r="CY109" s="556" t="s">
        <v>37</v>
      </c>
      <c r="CZ109" s="558">
        <v>0.1</v>
      </c>
      <c r="DA109" s="558">
        <v>0.1</v>
      </c>
      <c r="DB109" s="558">
        <v>0.1</v>
      </c>
      <c r="DC109" s="558">
        <v>0.1</v>
      </c>
      <c r="DD109" s="565">
        <v>0.1</v>
      </c>
      <c r="DE109" s="558">
        <v>0.1</v>
      </c>
      <c r="DF109" s="558">
        <v>0.1</v>
      </c>
      <c r="DG109" s="558">
        <v>0.1</v>
      </c>
      <c r="DH109" s="558">
        <v>0.1</v>
      </c>
      <c r="DI109" s="558">
        <v>0.1</v>
      </c>
      <c r="DJ109" s="559"/>
      <c r="DK109" s="558"/>
      <c r="DL109" s="558"/>
      <c r="DN109" s="551" t="s">
        <v>393</v>
      </c>
      <c r="DO109" s="555" t="s">
        <v>33</v>
      </c>
      <c r="DP109" s="556" t="s">
        <v>37</v>
      </c>
      <c r="DQ109" s="558">
        <v>0.1</v>
      </c>
      <c r="DR109" s="558">
        <v>0.1</v>
      </c>
      <c r="DS109" s="558">
        <v>0.1</v>
      </c>
      <c r="DT109" s="558">
        <v>0.1</v>
      </c>
      <c r="DU109" s="565">
        <v>0.1</v>
      </c>
      <c r="DV109" s="558">
        <v>0.1</v>
      </c>
      <c r="DW109" s="558">
        <v>0.1</v>
      </c>
      <c r="DX109" s="558">
        <v>0.1</v>
      </c>
      <c r="DY109" s="558">
        <v>0.1</v>
      </c>
      <c r="DZ109" s="558">
        <v>0.1</v>
      </c>
      <c r="EA109" s="559"/>
      <c r="EB109" s="558"/>
      <c r="EC109" s="558"/>
      <c r="ED109" s="651"/>
      <c r="EF109" s="551" t="s">
        <v>393</v>
      </c>
      <c r="EG109" s="555" t="s">
        <v>33</v>
      </c>
      <c r="EH109" s="556" t="s">
        <v>37</v>
      </c>
      <c r="EI109" s="691">
        <v>0</v>
      </c>
      <c r="EJ109" s="691">
        <v>0</v>
      </c>
      <c r="EK109" s="691">
        <v>0</v>
      </c>
      <c r="EL109" s="691">
        <v>0</v>
      </c>
      <c r="EM109" s="691">
        <v>0</v>
      </c>
      <c r="EN109" s="691">
        <v>0</v>
      </c>
      <c r="EO109" s="691">
        <v>0</v>
      </c>
      <c r="EP109" s="691">
        <v>0</v>
      </c>
      <c r="EQ109" s="691">
        <v>0</v>
      </c>
      <c r="ER109" s="691">
        <v>0</v>
      </c>
      <c r="ES109" s="691">
        <v>0</v>
      </c>
      <c r="ET109" s="691">
        <v>0</v>
      </c>
      <c r="EU109" s="691">
        <v>0</v>
      </c>
      <c r="EW109" s="551" t="s">
        <v>393</v>
      </c>
      <c r="EX109" s="555" t="s">
        <v>33</v>
      </c>
      <c r="EY109" s="556" t="s">
        <v>37</v>
      </c>
      <c r="EZ109" s="680">
        <f>DQ109</f>
        <v>0.1</v>
      </c>
      <c r="FA109" s="680"/>
      <c r="FB109" s="680"/>
      <c r="FC109" s="680"/>
      <c r="FD109" s="680"/>
      <c r="FE109" s="680"/>
      <c r="FF109" s="680"/>
      <c r="FG109" s="680"/>
      <c r="FH109" s="680"/>
      <c r="FI109" s="680"/>
      <c r="FJ109" s="680"/>
      <c r="FK109" s="680"/>
      <c r="FL109" s="680"/>
    </row>
    <row r="110" spans="1:168">
      <c r="A110" s="91"/>
      <c r="B110" s="951" t="str">
        <f t="shared" ref="B110:B147" si="198">BO110</f>
        <v>3.3.5</v>
      </c>
      <c r="C110" s="981" t="str">
        <f t="shared" si="121"/>
        <v>設備機器の更新性</v>
      </c>
      <c r="D110" s="984" t="e">
        <f>IF(I$105&gt;0,G110/I$105,0)</f>
        <v>#REF!</v>
      </c>
      <c r="E110" s="983" t="e">
        <f t="shared" si="195"/>
        <v>#REF!</v>
      </c>
      <c r="F110" s="91"/>
      <c r="G110" s="983" t="e">
        <f t="shared" si="196"/>
        <v>#REF!</v>
      </c>
      <c r="H110" s="983" t="e">
        <f t="shared" si="197"/>
        <v>#REF!</v>
      </c>
      <c r="I110" s="983"/>
      <c r="J110" s="983"/>
      <c r="K110" s="983" t="e">
        <f>IF(#REF!=0,0,1)</f>
        <v>#REF!</v>
      </c>
      <c r="L110" s="983" t="e">
        <f>IF(#REF!=0,0,1)</f>
        <v>#REF!</v>
      </c>
      <c r="M110" s="983">
        <f t="shared" si="178"/>
        <v>0.2</v>
      </c>
      <c r="N110" s="983">
        <f t="shared" si="177"/>
        <v>0</v>
      </c>
      <c r="O110" s="91"/>
      <c r="P110" s="1047"/>
      <c r="Q110" s="1028"/>
      <c r="R110" s="1008">
        <v>5</v>
      </c>
      <c r="S110" s="988" t="s">
        <v>340</v>
      </c>
      <c r="T110" s="1029"/>
      <c r="U110" s="892"/>
      <c r="V110" s="804">
        <f t="shared" si="169"/>
        <v>0</v>
      </c>
      <c r="W110" s="805">
        <f t="shared" si="168"/>
        <v>0</v>
      </c>
      <c r="X110" s="91"/>
      <c r="Y110" s="929">
        <f t="shared" si="142"/>
        <v>0</v>
      </c>
      <c r="Z110" s="929">
        <f t="shared" si="143"/>
        <v>0</v>
      </c>
      <c r="AA110" s="929">
        <f t="shared" si="144"/>
        <v>0</v>
      </c>
      <c r="AB110" s="929">
        <f t="shared" si="145"/>
        <v>0</v>
      </c>
      <c r="AC110" s="929">
        <f t="shared" si="146"/>
        <v>0</v>
      </c>
      <c r="AD110" s="929">
        <f t="shared" si="147"/>
        <v>0</v>
      </c>
      <c r="AE110" s="929">
        <f t="shared" si="148"/>
        <v>0</v>
      </c>
      <c r="AF110" s="929">
        <f t="shared" si="149"/>
        <v>0</v>
      </c>
      <c r="AG110" s="929">
        <f t="shared" si="150"/>
        <v>0</v>
      </c>
      <c r="AH110" s="929">
        <f t="shared" si="151"/>
        <v>0</v>
      </c>
      <c r="AI110" s="929">
        <f t="shared" si="152"/>
        <v>0</v>
      </c>
      <c r="AJ110" s="929">
        <f t="shared" si="153"/>
        <v>0</v>
      </c>
      <c r="AK110" s="929">
        <f t="shared" si="154"/>
        <v>0</v>
      </c>
      <c r="AL110" s="91"/>
      <c r="AM110" s="785"/>
      <c r="AN110" s="785"/>
      <c r="AO110" s="785"/>
      <c r="AP110" s="785"/>
      <c r="AQ110" s="785"/>
      <c r="AR110" s="785"/>
      <c r="AS110" s="785"/>
      <c r="AT110" s="785"/>
      <c r="AU110" s="785"/>
      <c r="AV110" s="785"/>
      <c r="AW110" s="785"/>
      <c r="AX110" s="785"/>
      <c r="AY110" s="785"/>
      <c r="AZ110" s="91"/>
      <c r="BA110" s="990"/>
      <c r="BB110" s="990" t="e">
        <f t="shared" si="155"/>
        <v>#REF!</v>
      </c>
      <c r="BC110" s="990"/>
      <c r="BD110" s="991" t="e">
        <f>BR110*#REF!</f>
        <v>#REF!</v>
      </c>
      <c r="BE110" s="991" t="e">
        <f>BS110*#REF!</f>
        <v>#REF!</v>
      </c>
      <c r="BF110" s="991" t="e">
        <f>BT110*#REF!</f>
        <v>#REF!</v>
      </c>
      <c r="BG110" s="991" t="e">
        <f>BU110*#REF!</f>
        <v>#REF!</v>
      </c>
      <c r="BH110" s="1011" t="e">
        <f>BV110*#REF!</f>
        <v>#REF!</v>
      </c>
      <c r="BI110" s="991" t="e">
        <f>BW110*#REF!</f>
        <v>#REF!</v>
      </c>
      <c r="BJ110" s="991" t="e">
        <f>BX110*#REF!</f>
        <v>#REF!</v>
      </c>
      <c r="BK110" s="991" t="e">
        <f>BY110*#REF!</f>
        <v>#REF!</v>
      </c>
      <c r="BL110" s="991" t="e">
        <f>BZ110*#REF!</f>
        <v>#REF!</v>
      </c>
      <c r="BM110" s="991" t="e">
        <f>CA110*#REF!</f>
        <v>#REF!</v>
      </c>
      <c r="BN110" s="91"/>
      <c r="BO110" s="992" t="str">
        <f t="shared" si="179"/>
        <v>3.3.5</v>
      </c>
      <c r="BP110" s="992" t="str">
        <f t="shared" si="180"/>
        <v xml:space="preserve"> Q2 3.3</v>
      </c>
      <c r="BQ110" s="981" t="str">
        <f t="shared" si="181"/>
        <v>設備機器の更新性</v>
      </c>
      <c r="BR110" s="993">
        <f t="shared" si="182"/>
        <v>0.2</v>
      </c>
      <c r="BS110" s="993">
        <f t="shared" si="183"/>
        <v>0.2</v>
      </c>
      <c r="BT110" s="993">
        <f t="shared" si="184"/>
        <v>0.2</v>
      </c>
      <c r="BU110" s="993">
        <f t="shared" si="185"/>
        <v>0.2</v>
      </c>
      <c r="BV110" s="1012">
        <f t="shared" si="186"/>
        <v>0.2</v>
      </c>
      <c r="BW110" s="993">
        <f t="shared" si="187"/>
        <v>0.2</v>
      </c>
      <c r="BX110" s="993">
        <f t="shared" si="188"/>
        <v>0.2</v>
      </c>
      <c r="BY110" s="993">
        <f t="shared" si="189"/>
        <v>0.2</v>
      </c>
      <c r="BZ110" s="993">
        <f t="shared" si="190"/>
        <v>0.2</v>
      </c>
      <c r="CA110" s="993">
        <f t="shared" si="191"/>
        <v>0.2</v>
      </c>
      <c r="CB110" s="994">
        <f t="shared" si="192"/>
        <v>0</v>
      </c>
      <c r="CC110" s="993">
        <f t="shared" si="193"/>
        <v>0</v>
      </c>
      <c r="CD110" s="993">
        <f t="shared" si="194"/>
        <v>0</v>
      </c>
      <c r="CF110" s="551" t="s">
        <v>394</v>
      </c>
      <c r="CG110" s="555" t="s">
        <v>33</v>
      </c>
      <c r="CH110" s="556" t="s">
        <v>38</v>
      </c>
      <c r="CI110" s="553">
        <v>0.2</v>
      </c>
      <c r="CJ110" s="553">
        <v>0.2</v>
      </c>
      <c r="CK110" s="553">
        <v>0.2</v>
      </c>
      <c r="CL110" s="553">
        <v>0.2</v>
      </c>
      <c r="CM110" s="562">
        <v>0.2</v>
      </c>
      <c r="CN110" s="553">
        <v>0.2</v>
      </c>
      <c r="CO110" s="558">
        <v>0.2</v>
      </c>
      <c r="CP110" s="553">
        <v>0.2</v>
      </c>
      <c r="CQ110" s="553">
        <v>0.2</v>
      </c>
      <c r="CR110" s="553">
        <v>0.2</v>
      </c>
      <c r="CS110" s="559"/>
      <c r="CT110" s="558"/>
      <c r="CU110" s="558"/>
      <c r="CW110" s="551" t="s">
        <v>394</v>
      </c>
      <c r="CX110" s="555" t="s">
        <v>33</v>
      </c>
      <c r="CY110" s="556" t="s">
        <v>38</v>
      </c>
      <c r="CZ110" s="558">
        <v>0.2</v>
      </c>
      <c r="DA110" s="558">
        <v>0.2</v>
      </c>
      <c r="DB110" s="558">
        <v>0.2</v>
      </c>
      <c r="DC110" s="558">
        <v>0.2</v>
      </c>
      <c r="DD110" s="565">
        <v>0.2</v>
      </c>
      <c r="DE110" s="558">
        <v>0.2</v>
      </c>
      <c r="DF110" s="558">
        <v>0.2</v>
      </c>
      <c r="DG110" s="558">
        <v>0.2</v>
      </c>
      <c r="DH110" s="558">
        <v>0.2</v>
      </c>
      <c r="DI110" s="558">
        <v>0.2</v>
      </c>
      <c r="DJ110" s="559"/>
      <c r="DK110" s="558"/>
      <c r="DL110" s="558"/>
      <c r="DN110" s="551" t="s">
        <v>394</v>
      </c>
      <c r="DO110" s="555" t="s">
        <v>33</v>
      </c>
      <c r="DP110" s="556" t="s">
        <v>38</v>
      </c>
      <c r="DQ110" s="558">
        <v>0.2</v>
      </c>
      <c r="DR110" s="558">
        <v>0.2</v>
      </c>
      <c r="DS110" s="558">
        <v>0.2</v>
      </c>
      <c r="DT110" s="558">
        <v>0.2</v>
      </c>
      <c r="DU110" s="565">
        <v>0.2</v>
      </c>
      <c r="DV110" s="558">
        <v>0.2</v>
      </c>
      <c r="DW110" s="558">
        <v>0.2</v>
      </c>
      <c r="DX110" s="558">
        <v>0.2</v>
      </c>
      <c r="DY110" s="558">
        <v>0.2</v>
      </c>
      <c r="DZ110" s="558">
        <v>0.2</v>
      </c>
      <c r="EA110" s="559"/>
      <c r="EB110" s="558"/>
      <c r="EC110" s="558"/>
      <c r="ED110" s="651"/>
      <c r="EF110" s="551" t="s">
        <v>394</v>
      </c>
      <c r="EG110" s="555" t="s">
        <v>33</v>
      </c>
      <c r="EH110" s="556" t="s">
        <v>38</v>
      </c>
      <c r="EI110" s="691">
        <v>0</v>
      </c>
      <c r="EJ110" s="691">
        <v>0</v>
      </c>
      <c r="EK110" s="691">
        <v>0</v>
      </c>
      <c r="EL110" s="691">
        <v>0</v>
      </c>
      <c r="EM110" s="691">
        <v>0</v>
      </c>
      <c r="EN110" s="691">
        <v>0</v>
      </c>
      <c r="EO110" s="691">
        <v>0</v>
      </c>
      <c r="EP110" s="691">
        <v>0</v>
      </c>
      <c r="EQ110" s="691">
        <v>0</v>
      </c>
      <c r="ER110" s="691">
        <v>0</v>
      </c>
      <c r="ES110" s="691">
        <v>0</v>
      </c>
      <c r="ET110" s="691">
        <v>0</v>
      </c>
      <c r="EU110" s="691">
        <v>0</v>
      </c>
      <c r="EW110" s="551" t="s">
        <v>394</v>
      </c>
      <c r="EX110" s="555" t="s">
        <v>33</v>
      </c>
      <c r="EY110" s="556" t="s">
        <v>38</v>
      </c>
      <c r="EZ110" s="680">
        <f>DQ110</f>
        <v>0.2</v>
      </c>
      <c r="FA110" s="680"/>
      <c r="FB110" s="680"/>
      <c r="FC110" s="680"/>
      <c r="FD110" s="680"/>
      <c r="FE110" s="680"/>
      <c r="FF110" s="680"/>
      <c r="FG110" s="680"/>
      <c r="FH110" s="680"/>
      <c r="FI110" s="680"/>
      <c r="FJ110" s="680"/>
      <c r="FK110" s="680"/>
      <c r="FL110" s="680"/>
    </row>
    <row r="111" spans="1:168" ht="14.25" thickBot="1">
      <c r="A111" s="91"/>
      <c r="B111" s="951" t="str">
        <f t="shared" si="198"/>
        <v>3.3.6</v>
      </c>
      <c r="C111" s="981" t="str">
        <f t="shared" si="121"/>
        <v>バックアップスペースの確保</v>
      </c>
      <c r="D111" s="984" t="e">
        <f t="shared" si="195"/>
        <v>#REF!</v>
      </c>
      <c r="E111" s="983" t="e">
        <f t="shared" si="195"/>
        <v>#REF!</v>
      </c>
      <c r="F111" s="91"/>
      <c r="G111" s="983" t="e">
        <f t="shared" si="196"/>
        <v>#REF!</v>
      </c>
      <c r="H111" s="983" t="e">
        <f t="shared" si="197"/>
        <v>#REF!</v>
      </c>
      <c r="I111" s="983"/>
      <c r="J111" s="983"/>
      <c r="K111" s="983" t="e">
        <f>IF(#REF!=0,0,1)</f>
        <v>#REF!</v>
      </c>
      <c r="L111" s="983" t="e">
        <f>IF(#REF!=0,0,1)</f>
        <v>#REF!</v>
      </c>
      <c r="M111" s="983">
        <f t="shared" si="178"/>
        <v>0.2</v>
      </c>
      <c r="N111" s="983">
        <f t="shared" si="177"/>
        <v>0</v>
      </c>
      <c r="O111" s="91"/>
      <c r="P111" s="1101"/>
      <c r="Q111" s="1102"/>
      <c r="R111" s="1103">
        <v>6</v>
      </c>
      <c r="S111" s="1104" t="s">
        <v>341</v>
      </c>
      <c r="T111" s="1105"/>
      <c r="U111" s="892"/>
      <c r="V111" s="815">
        <f t="shared" si="169"/>
        <v>0</v>
      </c>
      <c r="W111" s="837">
        <f t="shared" si="168"/>
        <v>0</v>
      </c>
      <c r="X111" s="91"/>
      <c r="Y111" s="929">
        <f t="shared" si="142"/>
        <v>0</v>
      </c>
      <c r="Z111" s="929">
        <f t="shared" si="143"/>
        <v>0</v>
      </c>
      <c r="AA111" s="929">
        <f t="shared" si="144"/>
        <v>0</v>
      </c>
      <c r="AB111" s="929">
        <f t="shared" si="145"/>
        <v>0</v>
      </c>
      <c r="AC111" s="929">
        <f t="shared" si="146"/>
        <v>0</v>
      </c>
      <c r="AD111" s="929">
        <f t="shared" si="147"/>
        <v>0</v>
      </c>
      <c r="AE111" s="929">
        <f t="shared" si="148"/>
        <v>0</v>
      </c>
      <c r="AF111" s="929">
        <f t="shared" si="149"/>
        <v>0</v>
      </c>
      <c r="AG111" s="929">
        <f t="shared" si="150"/>
        <v>0</v>
      </c>
      <c r="AH111" s="929">
        <f t="shared" si="151"/>
        <v>0</v>
      </c>
      <c r="AI111" s="929">
        <f t="shared" si="152"/>
        <v>0</v>
      </c>
      <c r="AJ111" s="929">
        <f t="shared" si="153"/>
        <v>0</v>
      </c>
      <c r="AK111" s="929">
        <f t="shared" si="154"/>
        <v>0</v>
      </c>
      <c r="AL111" s="91"/>
      <c r="AM111" s="788"/>
      <c r="AN111" s="788"/>
      <c r="AO111" s="788"/>
      <c r="AP111" s="788"/>
      <c r="AQ111" s="788"/>
      <c r="AR111" s="788"/>
      <c r="AS111" s="788"/>
      <c r="AT111" s="788"/>
      <c r="AU111" s="788"/>
      <c r="AV111" s="788"/>
      <c r="AW111" s="788"/>
      <c r="AX111" s="788"/>
      <c r="AY111" s="788"/>
      <c r="AZ111" s="91"/>
      <c r="BA111" s="990"/>
      <c r="BB111" s="990" t="e">
        <f t="shared" si="155"/>
        <v>#REF!</v>
      </c>
      <c r="BC111" s="990"/>
      <c r="BD111" s="991" t="e">
        <f>BR111*#REF!</f>
        <v>#REF!</v>
      </c>
      <c r="BE111" s="991" t="e">
        <f>BS111*#REF!</f>
        <v>#REF!</v>
      </c>
      <c r="BF111" s="991" t="e">
        <f>BT111*#REF!</f>
        <v>#REF!</v>
      </c>
      <c r="BG111" s="991" t="e">
        <f>BU111*#REF!</f>
        <v>#REF!</v>
      </c>
      <c r="BH111" s="1011" t="e">
        <f>BV111*#REF!</f>
        <v>#REF!</v>
      </c>
      <c r="BI111" s="991" t="e">
        <f>BW111*#REF!</f>
        <v>#REF!</v>
      </c>
      <c r="BJ111" s="991" t="e">
        <f>BX111*#REF!</f>
        <v>#REF!</v>
      </c>
      <c r="BK111" s="991" t="e">
        <f>BY111*#REF!</f>
        <v>#REF!</v>
      </c>
      <c r="BL111" s="991" t="e">
        <f>BZ111*#REF!</f>
        <v>#REF!</v>
      </c>
      <c r="BM111" s="991" t="e">
        <f>CA111*#REF!</f>
        <v>#REF!</v>
      </c>
      <c r="BN111" s="91"/>
      <c r="BO111" s="992" t="str">
        <f t="shared" si="179"/>
        <v>3.3.6</v>
      </c>
      <c r="BP111" s="992" t="str">
        <f t="shared" si="180"/>
        <v xml:space="preserve"> Q2 3.3</v>
      </c>
      <c r="BQ111" s="981" t="str">
        <f t="shared" si="181"/>
        <v>バックアップスペースの確保</v>
      </c>
      <c r="BR111" s="993">
        <f t="shared" si="182"/>
        <v>0.2</v>
      </c>
      <c r="BS111" s="993">
        <f t="shared" si="183"/>
        <v>0.2</v>
      </c>
      <c r="BT111" s="993">
        <f t="shared" si="184"/>
        <v>0.2</v>
      </c>
      <c r="BU111" s="993">
        <f t="shared" si="185"/>
        <v>0.2</v>
      </c>
      <c r="BV111" s="1012">
        <f t="shared" si="186"/>
        <v>0.2</v>
      </c>
      <c r="BW111" s="993">
        <f t="shared" si="187"/>
        <v>0.2</v>
      </c>
      <c r="BX111" s="993">
        <f t="shared" si="188"/>
        <v>0.2</v>
      </c>
      <c r="BY111" s="993">
        <f t="shared" si="189"/>
        <v>0.2</v>
      </c>
      <c r="BZ111" s="993">
        <f t="shared" si="190"/>
        <v>0.2</v>
      </c>
      <c r="CA111" s="993">
        <f t="shared" si="191"/>
        <v>0.2</v>
      </c>
      <c r="CB111" s="994">
        <f t="shared" si="192"/>
        <v>0</v>
      </c>
      <c r="CC111" s="993">
        <f t="shared" si="193"/>
        <v>0</v>
      </c>
      <c r="CD111" s="993">
        <f t="shared" si="194"/>
        <v>0</v>
      </c>
      <c r="CF111" s="551" t="s">
        <v>395</v>
      </c>
      <c r="CG111" s="555" t="s">
        <v>33</v>
      </c>
      <c r="CH111" s="556" t="s">
        <v>341</v>
      </c>
      <c r="CI111" s="553">
        <v>0.2</v>
      </c>
      <c r="CJ111" s="553">
        <v>0.2</v>
      </c>
      <c r="CK111" s="553">
        <v>0.2</v>
      </c>
      <c r="CL111" s="553">
        <v>0.2</v>
      </c>
      <c r="CM111" s="562">
        <v>0.2</v>
      </c>
      <c r="CN111" s="553">
        <v>0.2</v>
      </c>
      <c r="CO111" s="558">
        <v>0.2</v>
      </c>
      <c r="CP111" s="553">
        <v>0.2</v>
      </c>
      <c r="CQ111" s="553">
        <v>0.2</v>
      </c>
      <c r="CR111" s="553">
        <v>0.2</v>
      </c>
      <c r="CS111" s="559"/>
      <c r="CT111" s="558"/>
      <c r="CU111" s="558"/>
      <c r="CW111" s="551" t="s">
        <v>395</v>
      </c>
      <c r="CX111" s="555" t="s">
        <v>33</v>
      </c>
      <c r="CY111" s="556" t="s">
        <v>556</v>
      </c>
      <c r="CZ111" s="558">
        <v>0.2</v>
      </c>
      <c r="DA111" s="558">
        <v>0.2</v>
      </c>
      <c r="DB111" s="558">
        <v>0.2</v>
      </c>
      <c r="DC111" s="558">
        <v>0.2</v>
      </c>
      <c r="DD111" s="565">
        <v>0.2</v>
      </c>
      <c r="DE111" s="558">
        <v>0.2</v>
      </c>
      <c r="DF111" s="558">
        <v>0.2</v>
      </c>
      <c r="DG111" s="558">
        <v>0.2</v>
      </c>
      <c r="DH111" s="558">
        <v>0.2</v>
      </c>
      <c r="DI111" s="558">
        <v>0.2</v>
      </c>
      <c r="DJ111" s="559"/>
      <c r="DK111" s="558"/>
      <c r="DL111" s="558"/>
      <c r="DN111" s="551" t="s">
        <v>395</v>
      </c>
      <c r="DO111" s="555" t="s">
        <v>33</v>
      </c>
      <c r="DP111" s="556" t="s">
        <v>341</v>
      </c>
      <c r="DQ111" s="558">
        <v>0.2</v>
      </c>
      <c r="DR111" s="558">
        <v>0.2</v>
      </c>
      <c r="DS111" s="558">
        <v>0.2</v>
      </c>
      <c r="DT111" s="558">
        <v>0.2</v>
      </c>
      <c r="DU111" s="565">
        <v>0.2</v>
      </c>
      <c r="DV111" s="558">
        <v>0.2</v>
      </c>
      <c r="DW111" s="558">
        <v>0.2</v>
      </c>
      <c r="DX111" s="558">
        <v>0.2</v>
      </c>
      <c r="DY111" s="558">
        <v>0.2</v>
      </c>
      <c r="DZ111" s="558">
        <v>0.2</v>
      </c>
      <c r="EA111" s="559"/>
      <c r="EB111" s="558"/>
      <c r="EC111" s="558"/>
      <c r="ED111" s="651"/>
      <c r="EF111" s="551" t="s">
        <v>395</v>
      </c>
      <c r="EG111" s="555" t="s">
        <v>33</v>
      </c>
      <c r="EH111" s="556" t="s">
        <v>341</v>
      </c>
      <c r="EI111" s="691">
        <v>0</v>
      </c>
      <c r="EJ111" s="691">
        <v>0</v>
      </c>
      <c r="EK111" s="691">
        <v>0</v>
      </c>
      <c r="EL111" s="691">
        <v>0</v>
      </c>
      <c r="EM111" s="691">
        <v>0</v>
      </c>
      <c r="EN111" s="691">
        <v>0</v>
      </c>
      <c r="EO111" s="691">
        <v>0</v>
      </c>
      <c r="EP111" s="691">
        <v>0</v>
      </c>
      <c r="EQ111" s="691">
        <v>0</v>
      </c>
      <c r="ER111" s="691">
        <v>0</v>
      </c>
      <c r="ES111" s="691">
        <v>0</v>
      </c>
      <c r="ET111" s="691">
        <v>0</v>
      </c>
      <c r="EU111" s="691">
        <v>0</v>
      </c>
      <c r="EW111" s="551" t="s">
        <v>395</v>
      </c>
      <c r="EX111" s="555" t="s">
        <v>33</v>
      </c>
      <c r="EY111" s="556" t="s">
        <v>341</v>
      </c>
      <c r="EZ111" s="680">
        <f>DQ111</f>
        <v>0.2</v>
      </c>
      <c r="FA111" s="680"/>
      <c r="FB111" s="680"/>
      <c r="FC111" s="680"/>
      <c r="FD111" s="680"/>
      <c r="FE111" s="680"/>
      <c r="FF111" s="680"/>
      <c r="FG111" s="680"/>
      <c r="FH111" s="680"/>
      <c r="FI111" s="680"/>
      <c r="FJ111" s="680"/>
      <c r="FK111" s="680"/>
      <c r="FL111" s="680"/>
    </row>
    <row r="112" spans="1:168" ht="14.25" thickBot="1">
      <c r="A112" s="91"/>
      <c r="B112" s="951" t="str">
        <f t="shared" si="198"/>
        <v>Q3</v>
      </c>
      <c r="C112" s="952" t="str">
        <f t="shared" si="121"/>
        <v>室外環境（敷地内）</v>
      </c>
      <c r="D112" s="953" t="e">
        <f>IF(I$8=0,0,G112/I$8)</f>
        <v>#REF!</v>
      </c>
      <c r="E112" s="954" t="e">
        <f>IF(J$8=0,0,H112/J$8)</f>
        <v>#REF!</v>
      </c>
      <c r="F112" s="91"/>
      <c r="G112" s="954" t="e">
        <f t="shared" si="196"/>
        <v>#REF!</v>
      </c>
      <c r="H112" s="954" t="e">
        <f t="shared" si="197"/>
        <v>#REF!</v>
      </c>
      <c r="I112" s="954" t="e">
        <f>G113+G116+G117+G114</f>
        <v>#REF!</v>
      </c>
      <c r="J112" s="954" t="e">
        <f>H113+H116+H117+H114</f>
        <v>#REF!</v>
      </c>
      <c r="K112" s="954" t="e">
        <f>IF(#REF!=0,0,1)</f>
        <v>#REF!</v>
      </c>
      <c r="L112" s="954" t="e">
        <f>IF(#REF!=0,0,1)</f>
        <v>#REF!</v>
      </c>
      <c r="M112" s="954">
        <f t="shared" si="178"/>
        <v>0.3</v>
      </c>
      <c r="N112" s="954">
        <f t="shared" si="177"/>
        <v>0</v>
      </c>
      <c r="O112" s="91"/>
      <c r="P112" s="1070" t="s">
        <v>522</v>
      </c>
      <c r="Q112" s="1106" t="s">
        <v>523</v>
      </c>
      <c r="R112" s="1106"/>
      <c r="S112" s="1106"/>
      <c r="T112" s="1107"/>
      <c r="U112" s="892"/>
      <c r="V112" s="824">
        <f t="shared" si="169"/>
        <v>0</v>
      </c>
      <c r="W112" s="806">
        <f t="shared" si="168"/>
        <v>0</v>
      </c>
      <c r="X112" s="91"/>
      <c r="Y112" s="929">
        <f t="shared" si="142"/>
        <v>1</v>
      </c>
      <c r="Z112" s="929">
        <f t="shared" si="143"/>
        <v>1</v>
      </c>
      <c r="AA112" s="929">
        <f t="shared" si="144"/>
        <v>1</v>
      </c>
      <c r="AB112" s="929">
        <f t="shared" si="145"/>
        <v>1</v>
      </c>
      <c r="AC112" s="929">
        <f t="shared" si="146"/>
        <v>1</v>
      </c>
      <c r="AD112" s="929">
        <f t="shared" si="147"/>
        <v>1</v>
      </c>
      <c r="AE112" s="929">
        <f t="shared" si="148"/>
        <v>1</v>
      </c>
      <c r="AF112" s="929">
        <f t="shared" si="149"/>
        <v>1</v>
      </c>
      <c r="AG112" s="929">
        <f t="shared" si="150"/>
        <v>1</v>
      </c>
      <c r="AH112" s="929">
        <f t="shared" si="151"/>
        <v>1</v>
      </c>
      <c r="AI112" s="929">
        <f t="shared" si="152"/>
        <v>1</v>
      </c>
      <c r="AJ112" s="929">
        <f t="shared" si="153"/>
        <v>1</v>
      </c>
      <c r="AK112" s="929">
        <f t="shared" si="154"/>
        <v>1</v>
      </c>
      <c r="AL112" s="91"/>
      <c r="AM112" s="1074" t="str">
        <f>AM$6</f>
        <v>事務所</v>
      </c>
      <c r="AN112" s="1074" t="str">
        <f t="shared" ref="AN112:AY112" si="199">AN$6</f>
        <v>学校</v>
      </c>
      <c r="AO112" s="1074" t="str">
        <f t="shared" si="199"/>
        <v>物販店</v>
      </c>
      <c r="AP112" s="1074" t="str">
        <f t="shared" si="199"/>
        <v>飲食店</v>
      </c>
      <c r="AQ112" s="1074" t="str">
        <f t="shared" si="199"/>
        <v>集会所</v>
      </c>
      <c r="AR112" s="1074" t="str">
        <f t="shared" si="199"/>
        <v>工場</v>
      </c>
      <c r="AS112" s="1074" t="str">
        <f t="shared" si="199"/>
        <v>小中高</v>
      </c>
      <c r="AT112" s="1074" t="str">
        <f t="shared" si="199"/>
        <v>病院</v>
      </c>
      <c r="AU112" s="1074" t="str">
        <f t="shared" si="199"/>
        <v>ホテル</v>
      </c>
      <c r="AV112" s="1074" t="str">
        <f t="shared" si="199"/>
        <v>集合住宅</v>
      </c>
      <c r="AW112" s="1074" t="str">
        <f t="shared" si="199"/>
        <v>病院o</v>
      </c>
      <c r="AX112" s="1074" t="str">
        <f t="shared" si="199"/>
        <v>ホテルo</v>
      </c>
      <c r="AY112" s="1074" t="str">
        <f t="shared" si="199"/>
        <v>集合住宅o</v>
      </c>
      <c r="AZ112" s="91"/>
      <c r="BA112" s="961" t="e">
        <f>BB112/$BC$8</f>
        <v>#REF!</v>
      </c>
      <c r="BB112" s="961" t="e">
        <f t="shared" si="155"/>
        <v>#REF!</v>
      </c>
      <c r="BC112" s="961" t="e">
        <f>BB113+BB116+BB117+BB114</f>
        <v>#REF!</v>
      </c>
      <c r="BD112" s="962" t="e">
        <f>BR112*#REF!</f>
        <v>#REF!</v>
      </c>
      <c r="BE112" s="962" t="e">
        <f>BS112*#REF!</f>
        <v>#REF!</v>
      </c>
      <c r="BF112" s="962" t="e">
        <f>BT112*#REF!</f>
        <v>#REF!</v>
      </c>
      <c r="BG112" s="962" t="e">
        <f>BU112*#REF!</f>
        <v>#REF!</v>
      </c>
      <c r="BH112" s="962" t="e">
        <f>BV112*#REF!</f>
        <v>#REF!</v>
      </c>
      <c r="BI112" s="962" t="e">
        <f>BW112*#REF!</f>
        <v>#REF!</v>
      </c>
      <c r="BJ112" s="962" t="e">
        <f>BX112*#REF!</f>
        <v>#REF!</v>
      </c>
      <c r="BK112" s="962" t="e">
        <f>BY112*#REF!</f>
        <v>#REF!</v>
      </c>
      <c r="BL112" s="962" t="e">
        <f>BZ112*#REF!</f>
        <v>#REF!</v>
      </c>
      <c r="BM112" s="962" t="e">
        <f>CA112*#REF!</f>
        <v>#REF!</v>
      </c>
      <c r="BN112" s="91"/>
      <c r="BO112" s="951" t="str">
        <f t="shared" si="179"/>
        <v>Q3</v>
      </c>
      <c r="BP112" s="951" t="str">
        <f t="shared" si="180"/>
        <v xml:space="preserve"> Q</v>
      </c>
      <c r="BQ112" s="952" t="str">
        <f t="shared" si="181"/>
        <v>室外環境（敷地内）</v>
      </c>
      <c r="BR112" s="963">
        <f t="shared" si="182"/>
        <v>0.3</v>
      </c>
      <c r="BS112" s="963">
        <f t="shared" si="183"/>
        <v>0.3</v>
      </c>
      <c r="BT112" s="963">
        <f t="shared" si="184"/>
        <v>0.3</v>
      </c>
      <c r="BU112" s="963">
        <f t="shared" si="185"/>
        <v>0.3</v>
      </c>
      <c r="BV112" s="963">
        <f t="shared" si="186"/>
        <v>0.3</v>
      </c>
      <c r="BW112" s="963">
        <f t="shared" si="187"/>
        <v>0.4</v>
      </c>
      <c r="BX112" s="963">
        <f t="shared" si="188"/>
        <v>0.3</v>
      </c>
      <c r="BY112" s="963">
        <f t="shared" si="189"/>
        <v>0.3</v>
      </c>
      <c r="BZ112" s="963">
        <f t="shared" si="190"/>
        <v>0.3</v>
      </c>
      <c r="CA112" s="963">
        <f t="shared" si="191"/>
        <v>0.3</v>
      </c>
      <c r="CB112" s="1075">
        <f t="shared" si="192"/>
        <v>0</v>
      </c>
      <c r="CC112" s="963">
        <f t="shared" si="193"/>
        <v>0</v>
      </c>
      <c r="CD112" s="963">
        <f t="shared" si="194"/>
        <v>0</v>
      </c>
      <c r="CF112" s="537" t="s">
        <v>396</v>
      </c>
      <c r="CG112" s="540" t="s">
        <v>250</v>
      </c>
      <c r="CH112" s="538" t="s">
        <v>397</v>
      </c>
      <c r="CI112" s="539">
        <v>0.3</v>
      </c>
      <c r="CJ112" s="539">
        <v>0.3</v>
      </c>
      <c r="CK112" s="539">
        <v>0.3</v>
      </c>
      <c r="CL112" s="539">
        <v>0.3</v>
      </c>
      <c r="CM112" s="539">
        <v>0.3</v>
      </c>
      <c r="CN112" s="539">
        <v>0.4</v>
      </c>
      <c r="CO112" s="541">
        <v>0.3</v>
      </c>
      <c r="CP112" s="539">
        <v>0.3</v>
      </c>
      <c r="CQ112" s="539">
        <v>0.3</v>
      </c>
      <c r="CR112" s="539">
        <v>0.3</v>
      </c>
      <c r="CS112" s="542">
        <v>0</v>
      </c>
      <c r="CT112" s="541">
        <v>0</v>
      </c>
      <c r="CU112" s="541">
        <v>0</v>
      </c>
      <c r="CW112" s="537" t="s">
        <v>396</v>
      </c>
      <c r="CX112" s="540" t="s">
        <v>250</v>
      </c>
      <c r="CY112" s="538" t="s">
        <v>397</v>
      </c>
      <c r="CZ112" s="541">
        <v>0.3</v>
      </c>
      <c r="DA112" s="541">
        <v>0.3</v>
      </c>
      <c r="DB112" s="541">
        <v>0.3</v>
      </c>
      <c r="DC112" s="541">
        <v>0.3</v>
      </c>
      <c r="DD112" s="541">
        <v>0.3</v>
      </c>
      <c r="DE112" s="541">
        <v>0.4</v>
      </c>
      <c r="DF112" s="541">
        <v>0.3</v>
      </c>
      <c r="DG112" s="541">
        <v>0.3</v>
      </c>
      <c r="DH112" s="541">
        <v>0.3</v>
      </c>
      <c r="DI112" s="541">
        <v>0.3</v>
      </c>
      <c r="DJ112" s="542"/>
      <c r="DK112" s="541"/>
      <c r="DL112" s="541"/>
      <c r="DN112" s="537" t="s">
        <v>396</v>
      </c>
      <c r="DO112" s="540" t="s">
        <v>250</v>
      </c>
      <c r="DP112" s="538" t="s">
        <v>397</v>
      </c>
      <c r="DQ112" s="541">
        <v>0.3</v>
      </c>
      <c r="DR112" s="541">
        <v>0.3</v>
      </c>
      <c r="DS112" s="541">
        <v>0.3</v>
      </c>
      <c r="DT112" s="541">
        <v>0.3</v>
      </c>
      <c r="DU112" s="541">
        <v>0.3</v>
      </c>
      <c r="DV112" s="541">
        <v>0.4</v>
      </c>
      <c r="DW112" s="541">
        <v>0.3</v>
      </c>
      <c r="DX112" s="541">
        <v>0.3</v>
      </c>
      <c r="DY112" s="541">
        <v>0.3</v>
      </c>
      <c r="DZ112" s="541">
        <v>0.3</v>
      </c>
      <c r="EA112" s="542"/>
      <c r="EB112" s="541"/>
      <c r="EC112" s="541"/>
      <c r="ED112" s="649"/>
      <c r="EF112" s="537" t="s">
        <v>193</v>
      </c>
      <c r="EG112" s="540" t="s">
        <v>250</v>
      </c>
      <c r="EH112" s="538" t="s">
        <v>397</v>
      </c>
      <c r="EI112" s="676">
        <v>0.35</v>
      </c>
      <c r="EJ112" s="676">
        <v>0.35</v>
      </c>
      <c r="EK112" s="676">
        <v>0.35</v>
      </c>
      <c r="EL112" s="676">
        <v>0.35</v>
      </c>
      <c r="EM112" s="676">
        <v>0.35</v>
      </c>
      <c r="EN112" s="676">
        <v>0.5</v>
      </c>
      <c r="EO112" s="676">
        <v>0.35</v>
      </c>
      <c r="EP112" s="676">
        <v>0.35</v>
      </c>
      <c r="EQ112" s="676">
        <v>0.35</v>
      </c>
      <c r="ER112" s="676">
        <v>0.35</v>
      </c>
      <c r="ES112" s="677">
        <f t="shared" ref="ES112:EU113" si="200">EA112</f>
        <v>0</v>
      </c>
      <c r="ET112" s="676">
        <f t="shared" si="200"/>
        <v>0</v>
      </c>
      <c r="EU112" s="676">
        <f t="shared" si="200"/>
        <v>0</v>
      </c>
      <c r="EW112" s="537" t="s">
        <v>193</v>
      </c>
      <c r="EX112" s="540" t="s">
        <v>250</v>
      </c>
      <c r="EY112" s="538" t="s">
        <v>397</v>
      </c>
      <c r="EZ112" s="770">
        <v>0.1</v>
      </c>
      <c r="FA112" s="676"/>
      <c r="FB112" s="676"/>
      <c r="FC112" s="676"/>
      <c r="FD112" s="676"/>
      <c r="FE112" s="676"/>
      <c r="FF112" s="676"/>
      <c r="FG112" s="676"/>
      <c r="FH112" s="676"/>
      <c r="FI112" s="676"/>
      <c r="FJ112" s="677"/>
      <c r="FK112" s="676"/>
      <c r="FL112" s="676"/>
    </row>
    <row r="113" spans="1:168">
      <c r="A113" s="91"/>
      <c r="B113" s="951">
        <f t="shared" si="198"/>
        <v>1</v>
      </c>
      <c r="C113" s="964" t="str">
        <f t="shared" si="121"/>
        <v>生物資源の保全と創出</v>
      </c>
      <c r="D113" s="965" t="e">
        <f>IF(I$112=0,0,G113/I$112)</f>
        <v>#REF!</v>
      </c>
      <c r="E113" s="966" t="e">
        <f t="shared" ref="D113:E117" si="201">IF(J$112=0,0,H113/J$112)</f>
        <v>#REF!</v>
      </c>
      <c r="F113" s="91"/>
      <c r="G113" s="966" t="e">
        <f t="shared" si="196"/>
        <v>#REF!</v>
      </c>
      <c r="H113" s="966" t="e">
        <f t="shared" si="197"/>
        <v>#REF!</v>
      </c>
      <c r="I113" s="966"/>
      <c r="J113" s="966"/>
      <c r="K113" s="966" t="e">
        <f>IF(#REF!=0,0,1)</f>
        <v>#REF!</v>
      </c>
      <c r="L113" s="966" t="e">
        <f>IF(#REF!=0,0,1)</f>
        <v>#REF!</v>
      </c>
      <c r="M113" s="966">
        <f t="shared" si="178"/>
        <v>0.3</v>
      </c>
      <c r="N113" s="966">
        <f t="shared" si="177"/>
        <v>0</v>
      </c>
      <c r="O113" s="91"/>
      <c r="P113" s="968">
        <v>1</v>
      </c>
      <c r="Q113" s="1077" t="s">
        <v>342</v>
      </c>
      <c r="R113" s="45"/>
      <c r="S113" s="45"/>
      <c r="T113" s="972"/>
      <c r="U113" s="892"/>
      <c r="V113" s="825">
        <f t="shared" si="169"/>
        <v>0</v>
      </c>
      <c r="W113" s="842">
        <f t="shared" si="168"/>
        <v>0</v>
      </c>
      <c r="X113" s="91"/>
      <c r="Y113" s="929">
        <f t="shared" si="142"/>
        <v>0</v>
      </c>
      <c r="Z113" s="929">
        <f t="shared" si="143"/>
        <v>0</v>
      </c>
      <c r="AA113" s="929">
        <f t="shared" si="144"/>
        <v>0</v>
      </c>
      <c r="AB113" s="929">
        <f t="shared" si="145"/>
        <v>0</v>
      </c>
      <c r="AC113" s="929">
        <f t="shared" si="146"/>
        <v>0</v>
      </c>
      <c r="AD113" s="929">
        <f t="shared" si="147"/>
        <v>0</v>
      </c>
      <c r="AE113" s="929">
        <f t="shared" si="148"/>
        <v>0</v>
      </c>
      <c r="AF113" s="929">
        <f t="shared" si="149"/>
        <v>0</v>
      </c>
      <c r="AG113" s="929">
        <f t="shared" si="150"/>
        <v>0</v>
      </c>
      <c r="AH113" s="929">
        <f t="shared" si="151"/>
        <v>0</v>
      </c>
      <c r="AI113" s="929">
        <f t="shared" si="152"/>
        <v>0</v>
      </c>
      <c r="AJ113" s="929">
        <f t="shared" si="153"/>
        <v>0</v>
      </c>
      <c r="AK113" s="929">
        <f t="shared" si="154"/>
        <v>0</v>
      </c>
      <c r="AL113" s="91"/>
      <c r="AM113" s="749"/>
      <c r="AN113" s="749"/>
      <c r="AO113" s="749"/>
      <c r="AP113" s="749"/>
      <c r="AQ113" s="749"/>
      <c r="AR113" s="749"/>
      <c r="AS113" s="749"/>
      <c r="AT113" s="749"/>
      <c r="AU113" s="749"/>
      <c r="AV113" s="749"/>
      <c r="AW113" s="749"/>
      <c r="AX113" s="749"/>
      <c r="AY113" s="749"/>
      <c r="AZ113" s="91"/>
      <c r="BA113" s="974" t="e">
        <f>BB113/$BC$112</f>
        <v>#REF!</v>
      </c>
      <c r="BB113" s="974" t="e">
        <f t="shared" si="155"/>
        <v>#REF!</v>
      </c>
      <c r="BC113" s="974"/>
      <c r="BD113" s="975" t="e">
        <f>BR113*#REF!</f>
        <v>#REF!</v>
      </c>
      <c r="BE113" s="975" t="e">
        <f>BS113*#REF!</f>
        <v>#REF!</v>
      </c>
      <c r="BF113" s="975" t="e">
        <f>BT113*#REF!</f>
        <v>#REF!</v>
      </c>
      <c r="BG113" s="975" t="e">
        <f>BU113*#REF!</f>
        <v>#REF!</v>
      </c>
      <c r="BH113" s="1086" t="e">
        <f>BV113*#REF!</f>
        <v>#REF!</v>
      </c>
      <c r="BI113" s="975" t="e">
        <f>BW113*#REF!</f>
        <v>#REF!</v>
      </c>
      <c r="BJ113" s="975" t="e">
        <f>BX113*#REF!</f>
        <v>#REF!</v>
      </c>
      <c r="BK113" s="975" t="e">
        <f>BY113*#REF!</f>
        <v>#REF!</v>
      </c>
      <c r="BL113" s="975" t="e">
        <f>BZ113*#REF!</f>
        <v>#REF!</v>
      </c>
      <c r="BM113" s="975" t="e">
        <f>CA113*#REF!</f>
        <v>#REF!</v>
      </c>
      <c r="BN113" s="91"/>
      <c r="BO113" s="977">
        <f t="shared" si="179"/>
        <v>1</v>
      </c>
      <c r="BP113" s="977" t="str">
        <f t="shared" si="180"/>
        <v xml:space="preserve"> Q3</v>
      </c>
      <c r="BQ113" s="964" t="str">
        <f t="shared" si="181"/>
        <v>生物資源の保全と創出</v>
      </c>
      <c r="BR113" s="978">
        <f t="shared" si="182"/>
        <v>0.3</v>
      </c>
      <c r="BS113" s="978">
        <f t="shared" si="183"/>
        <v>0.3</v>
      </c>
      <c r="BT113" s="978">
        <f t="shared" si="184"/>
        <v>0.3</v>
      </c>
      <c r="BU113" s="978">
        <f t="shared" si="185"/>
        <v>0.3</v>
      </c>
      <c r="BV113" s="1087">
        <f t="shared" si="186"/>
        <v>0.3</v>
      </c>
      <c r="BW113" s="978">
        <f t="shared" si="187"/>
        <v>0.3</v>
      </c>
      <c r="BX113" s="978">
        <f t="shared" si="188"/>
        <v>0.3</v>
      </c>
      <c r="BY113" s="978">
        <f t="shared" si="189"/>
        <v>0.3</v>
      </c>
      <c r="BZ113" s="978">
        <f t="shared" si="190"/>
        <v>0.3</v>
      </c>
      <c r="CA113" s="978">
        <f t="shared" si="191"/>
        <v>0.3</v>
      </c>
      <c r="CB113" s="980">
        <f t="shared" si="192"/>
        <v>0</v>
      </c>
      <c r="CC113" s="978">
        <f t="shared" si="193"/>
        <v>0</v>
      </c>
      <c r="CD113" s="978">
        <f t="shared" si="194"/>
        <v>0</v>
      </c>
      <c r="CF113" s="543">
        <v>1</v>
      </c>
      <c r="CG113" s="547" t="s">
        <v>39</v>
      </c>
      <c r="CH113" s="567" t="s">
        <v>40</v>
      </c>
      <c r="CI113" s="545">
        <v>0.3</v>
      </c>
      <c r="CJ113" s="545">
        <v>0.3</v>
      </c>
      <c r="CK113" s="545">
        <v>0.3</v>
      </c>
      <c r="CL113" s="545">
        <v>0.3</v>
      </c>
      <c r="CM113" s="595">
        <v>0.3</v>
      </c>
      <c r="CN113" s="545">
        <v>0.3</v>
      </c>
      <c r="CO113" s="548">
        <v>0.3</v>
      </c>
      <c r="CP113" s="545">
        <v>0.3</v>
      </c>
      <c r="CQ113" s="545">
        <v>0.3</v>
      </c>
      <c r="CR113" s="545">
        <v>0.3</v>
      </c>
      <c r="CS113" s="549">
        <v>0</v>
      </c>
      <c r="CT113" s="548">
        <v>0</v>
      </c>
      <c r="CU113" s="548">
        <v>0</v>
      </c>
      <c r="CW113" s="543">
        <v>1</v>
      </c>
      <c r="CX113" s="547" t="s">
        <v>39</v>
      </c>
      <c r="CY113" s="567" t="s">
        <v>40</v>
      </c>
      <c r="CZ113" s="548">
        <v>0.3</v>
      </c>
      <c r="DA113" s="548">
        <v>0.3</v>
      </c>
      <c r="DB113" s="548">
        <v>0.3</v>
      </c>
      <c r="DC113" s="548">
        <v>0.3</v>
      </c>
      <c r="DD113" s="596">
        <v>0.3</v>
      </c>
      <c r="DE113" s="548">
        <v>0.3</v>
      </c>
      <c r="DF113" s="548">
        <v>0.3</v>
      </c>
      <c r="DG113" s="548">
        <v>0.3</v>
      </c>
      <c r="DH113" s="548">
        <v>0.3</v>
      </c>
      <c r="DI113" s="548">
        <v>0.3</v>
      </c>
      <c r="DJ113" s="549"/>
      <c r="DK113" s="548"/>
      <c r="DL113" s="548"/>
      <c r="DN113" s="543">
        <v>1</v>
      </c>
      <c r="DO113" s="547" t="s">
        <v>39</v>
      </c>
      <c r="DP113" s="567" t="s">
        <v>40</v>
      </c>
      <c r="DQ113" s="548">
        <v>0.3</v>
      </c>
      <c r="DR113" s="548">
        <v>0.3</v>
      </c>
      <c r="DS113" s="548">
        <v>0.3</v>
      </c>
      <c r="DT113" s="548">
        <v>0.3</v>
      </c>
      <c r="DU113" s="596">
        <v>0.3</v>
      </c>
      <c r="DV113" s="548">
        <v>0.3</v>
      </c>
      <c r="DW113" s="548">
        <v>0.3</v>
      </c>
      <c r="DX113" s="548">
        <v>0.3</v>
      </c>
      <c r="DY113" s="548">
        <v>0.3</v>
      </c>
      <c r="DZ113" s="548">
        <v>0.3</v>
      </c>
      <c r="EA113" s="549"/>
      <c r="EB113" s="548"/>
      <c r="EC113" s="548"/>
      <c r="ED113" s="650"/>
      <c r="EF113" s="543">
        <v>1</v>
      </c>
      <c r="EG113" s="547" t="s">
        <v>39</v>
      </c>
      <c r="EH113" s="567" t="s">
        <v>40</v>
      </c>
      <c r="EI113" s="688">
        <f t="shared" si="166"/>
        <v>0.3</v>
      </c>
      <c r="EJ113" s="688">
        <f t="shared" si="159"/>
        <v>0.3</v>
      </c>
      <c r="EK113" s="688">
        <f t="shared" si="160"/>
        <v>0.3</v>
      </c>
      <c r="EL113" s="688">
        <f t="shared" si="161"/>
        <v>0.3</v>
      </c>
      <c r="EM113" s="705">
        <f>DU113</f>
        <v>0.3</v>
      </c>
      <c r="EN113" s="688">
        <f>DV113</f>
        <v>0.3</v>
      </c>
      <c r="EO113" s="688">
        <f>DW113</f>
        <v>0.3</v>
      </c>
      <c r="EP113" s="688">
        <f t="shared" si="162"/>
        <v>0.3</v>
      </c>
      <c r="EQ113" s="688">
        <f t="shared" si="163"/>
        <v>0.3</v>
      </c>
      <c r="ER113" s="688">
        <f t="shared" si="164"/>
        <v>0.3</v>
      </c>
      <c r="ES113" s="690">
        <f t="shared" si="200"/>
        <v>0</v>
      </c>
      <c r="ET113" s="688">
        <f t="shared" si="200"/>
        <v>0</v>
      </c>
      <c r="EU113" s="688">
        <f t="shared" si="200"/>
        <v>0</v>
      </c>
      <c r="EW113" s="543">
        <v>1</v>
      </c>
      <c r="EX113" s="547" t="s">
        <v>39</v>
      </c>
      <c r="EY113" s="567" t="s">
        <v>40</v>
      </c>
      <c r="EZ113" s="778">
        <v>0</v>
      </c>
      <c r="FA113" s="678"/>
      <c r="FB113" s="678"/>
      <c r="FC113" s="678"/>
      <c r="FD113" s="761"/>
      <c r="FE113" s="678"/>
      <c r="FF113" s="678"/>
      <c r="FG113" s="678"/>
      <c r="FH113" s="678"/>
      <c r="FI113" s="678"/>
      <c r="FJ113" s="679"/>
      <c r="FK113" s="678"/>
      <c r="FL113" s="678"/>
    </row>
    <row r="114" spans="1:168" hidden="1">
      <c r="A114" s="91"/>
      <c r="B114" s="951">
        <v>1</v>
      </c>
      <c r="C114" s="964">
        <f t="shared" si="121"/>
        <v>0</v>
      </c>
      <c r="D114" s="965" t="e">
        <f>IF(I$112=0,0,G114/I$112)</f>
        <v>#REF!</v>
      </c>
      <c r="E114" s="966" t="e">
        <f t="shared" ref="E114" si="202">IF(J$112=0,0,H114/J$112)</f>
        <v>#REF!</v>
      </c>
      <c r="F114" s="91"/>
      <c r="G114" s="966" t="e">
        <f t="shared" ref="G114" si="203">K114*M114</f>
        <v>#REF!</v>
      </c>
      <c r="H114" s="966" t="e">
        <f t="shared" ref="H114" si="204">L114*N114</f>
        <v>#REF!</v>
      </c>
      <c r="I114" s="1109" t="e">
        <f>SUM(G115)</f>
        <v>#REF!</v>
      </c>
      <c r="J114" s="1109" t="e">
        <f>SUM(H115)</f>
        <v>#REF!</v>
      </c>
      <c r="K114" s="966" t="e">
        <f>IF(#REF!=0,0,1)</f>
        <v>#REF!</v>
      </c>
      <c r="L114" s="966" t="e">
        <f>IF(#REF!=0,0,1)</f>
        <v>#REF!</v>
      </c>
      <c r="M114" s="966">
        <f t="shared" si="178"/>
        <v>0</v>
      </c>
      <c r="N114" s="966">
        <f>(CB$7*CB114)+(CC$7*CC114)+(CD$7*CD114)</f>
        <v>0</v>
      </c>
      <c r="O114" s="91"/>
      <c r="P114" s="1110">
        <v>1</v>
      </c>
      <c r="Q114" s="1111" t="s">
        <v>917</v>
      </c>
      <c r="R114" s="1082"/>
      <c r="S114" s="988"/>
      <c r="T114" s="1029"/>
      <c r="U114" s="892"/>
      <c r="V114" s="804">
        <f t="shared" si="169"/>
        <v>0</v>
      </c>
      <c r="W114" s="805">
        <f t="shared" si="168"/>
        <v>0</v>
      </c>
      <c r="X114" s="91"/>
      <c r="Y114" s="929">
        <f t="shared" si="142"/>
        <v>0</v>
      </c>
      <c r="Z114" s="929">
        <f t="shared" si="143"/>
        <v>0</v>
      </c>
      <c r="AA114" s="929">
        <f t="shared" si="144"/>
        <v>0</v>
      </c>
      <c r="AB114" s="929">
        <f t="shared" si="145"/>
        <v>0</v>
      </c>
      <c r="AC114" s="929">
        <f t="shared" si="146"/>
        <v>0</v>
      </c>
      <c r="AD114" s="929">
        <f t="shared" si="147"/>
        <v>0</v>
      </c>
      <c r="AE114" s="929">
        <f t="shared" si="148"/>
        <v>0</v>
      </c>
      <c r="AF114" s="929">
        <f t="shared" si="149"/>
        <v>0</v>
      </c>
      <c r="AG114" s="929">
        <f t="shared" si="150"/>
        <v>0</v>
      </c>
      <c r="AH114" s="929">
        <f t="shared" si="151"/>
        <v>0</v>
      </c>
      <c r="AI114" s="929">
        <f t="shared" si="152"/>
        <v>0</v>
      </c>
      <c r="AJ114" s="929">
        <f t="shared" si="153"/>
        <v>0</v>
      </c>
      <c r="AK114" s="929">
        <f t="shared" si="154"/>
        <v>0</v>
      </c>
      <c r="AL114" s="91"/>
      <c r="AM114" s="787"/>
      <c r="AN114" s="787"/>
      <c r="AO114" s="787"/>
      <c r="AP114" s="787"/>
      <c r="AQ114" s="787"/>
      <c r="AR114" s="787"/>
      <c r="AS114" s="787"/>
      <c r="AT114" s="787"/>
      <c r="AU114" s="787"/>
      <c r="AV114" s="787"/>
      <c r="AW114" s="787"/>
      <c r="AX114" s="787"/>
      <c r="AY114" s="787"/>
      <c r="AZ114" s="91"/>
      <c r="BA114" s="974"/>
      <c r="BB114" s="974" t="e">
        <f t="shared" si="155"/>
        <v>#REF!</v>
      </c>
      <c r="BC114" s="974"/>
      <c r="BD114" s="975" t="e">
        <f>BR114*#REF!</f>
        <v>#REF!</v>
      </c>
      <c r="BE114" s="975" t="e">
        <f>BS114*#REF!</f>
        <v>#REF!</v>
      </c>
      <c r="BF114" s="975" t="e">
        <f>BT114*#REF!</f>
        <v>#REF!</v>
      </c>
      <c r="BG114" s="975" t="e">
        <f>BU114*#REF!</f>
        <v>#REF!</v>
      </c>
      <c r="BH114" s="1086" t="e">
        <f>BV114*#REF!</f>
        <v>#REF!</v>
      </c>
      <c r="BI114" s="975" t="e">
        <f>BW114*#REF!</f>
        <v>#REF!</v>
      </c>
      <c r="BJ114" s="975" t="e">
        <f>BX114*#REF!</f>
        <v>#REF!</v>
      </c>
      <c r="BK114" s="975" t="e">
        <f>BY114*#REF!</f>
        <v>#REF!</v>
      </c>
      <c r="BL114" s="975" t="e">
        <f>BZ114*#REF!</f>
        <v>#REF!</v>
      </c>
      <c r="BM114" s="975" t="e">
        <f>CA114*#REF!</f>
        <v>#REF!</v>
      </c>
      <c r="BN114" s="91"/>
      <c r="BO114" s="977">
        <f t="shared" si="179"/>
        <v>0</v>
      </c>
      <c r="BP114" s="977">
        <f t="shared" si="180"/>
        <v>0</v>
      </c>
      <c r="BQ114" s="964">
        <f t="shared" si="181"/>
        <v>0</v>
      </c>
      <c r="BR114" s="978">
        <f t="shared" si="182"/>
        <v>0</v>
      </c>
      <c r="BS114" s="978">
        <f t="shared" si="183"/>
        <v>0</v>
      </c>
      <c r="BT114" s="978">
        <f t="shared" si="184"/>
        <v>0</v>
      </c>
      <c r="BU114" s="978">
        <f t="shared" si="185"/>
        <v>0</v>
      </c>
      <c r="BV114" s="1087">
        <f t="shared" si="186"/>
        <v>0</v>
      </c>
      <c r="BW114" s="978">
        <f t="shared" si="187"/>
        <v>0</v>
      </c>
      <c r="BX114" s="978">
        <f t="shared" si="188"/>
        <v>0</v>
      </c>
      <c r="BY114" s="978">
        <f t="shared" si="189"/>
        <v>0</v>
      </c>
      <c r="BZ114" s="978">
        <f t="shared" si="190"/>
        <v>0</v>
      </c>
      <c r="CA114" s="978">
        <f t="shared" si="191"/>
        <v>0</v>
      </c>
      <c r="CB114" s="980">
        <f t="shared" si="192"/>
        <v>0</v>
      </c>
      <c r="CC114" s="978">
        <f t="shared" si="193"/>
        <v>0</v>
      </c>
      <c r="CD114" s="978">
        <f t="shared" si="194"/>
        <v>0</v>
      </c>
      <c r="CE114" s="675"/>
      <c r="CF114" s="543"/>
      <c r="CG114" s="547"/>
      <c r="CH114" s="567"/>
      <c r="CI114" s="545"/>
      <c r="CJ114" s="545"/>
      <c r="CK114" s="545"/>
      <c r="CL114" s="545"/>
      <c r="CM114" s="595"/>
      <c r="CN114" s="545"/>
      <c r="CO114" s="548"/>
      <c r="CP114" s="545"/>
      <c r="CQ114" s="545"/>
      <c r="CR114" s="545"/>
      <c r="CS114" s="549"/>
      <c r="CT114" s="548"/>
      <c r="CU114" s="548"/>
      <c r="CV114" s="675"/>
      <c r="CW114" s="543"/>
      <c r="CX114" s="547"/>
      <c r="CY114" s="567"/>
      <c r="CZ114" s="548"/>
      <c r="DA114" s="548"/>
      <c r="DB114" s="548"/>
      <c r="DC114" s="548"/>
      <c r="DD114" s="596"/>
      <c r="DE114" s="548"/>
      <c r="DF114" s="548"/>
      <c r="DG114" s="548"/>
      <c r="DH114" s="548"/>
      <c r="DI114" s="548"/>
      <c r="DJ114" s="549"/>
      <c r="DK114" s="548"/>
      <c r="DL114" s="548"/>
      <c r="DM114" s="675"/>
      <c r="DN114" s="543"/>
      <c r="DO114" s="547"/>
      <c r="DP114" s="567"/>
      <c r="DQ114" s="548"/>
      <c r="DR114" s="548"/>
      <c r="DS114" s="548"/>
      <c r="DT114" s="548"/>
      <c r="DU114" s="596"/>
      <c r="DV114" s="548"/>
      <c r="DW114" s="548"/>
      <c r="DX114" s="548"/>
      <c r="DY114" s="548"/>
      <c r="DZ114" s="548"/>
      <c r="EA114" s="549"/>
      <c r="EB114" s="548"/>
      <c r="EC114" s="548"/>
      <c r="ED114" s="650"/>
      <c r="EE114" s="675"/>
      <c r="EF114" s="543"/>
      <c r="EG114" s="547"/>
      <c r="EH114" s="567"/>
      <c r="EI114" s="688"/>
      <c r="EJ114" s="688"/>
      <c r="EK114" s="688"/>
      <c r="EL114" s="688"/>
      <c r="EM114" s="705"/>
      <c r="EN114" s="688"/>
      <c r="EO114" s="688"/>
      <c r="EP114" s="688"/>
      <c r="EQ114" s="688"/>
      <c r="ER114" s="688"/>
      <c r="ES114" s="690"/>
      <c r="ET114" s="688"/>
      <c r="EU114" s="688"/>
      <c r="EW114" s="543">
        <v>1</v>
      </c>
      <c r="EX114" s="547" t="s">
        <v>39</v>
      </c>
      <c r="EY114" s="779" t="s">
        <v>929</v>
      </c>
      <c r="EZ114" s="778">
        <v>1</v>
      </c>
      <c r="FA114" s="678"/>
      <c r="FB114" s="678"/>
      <c r="FC114" s="678"/>
      <c r="FD114" s="761"/>
      <c r="FE114" s="678"/>
      <c r="FF114" s="678"/>
      <c r="FG114" s="678"/>
      <c r="FH114" s="678"/>
      <c r="FI114" s="678"/>
      <c r="FJ114" s="679"/>
      <c r="FK114" s="678"/>
      <c r="FL114" s="678"/>
    </row>
    <row r="115" spans="1:168" hidden="1">
      <c r="A115" s="91"/>
      <c r="B115" s="951">
        <v>1.1000000000000001</v>
      </c>
      <c r="C115" s="981">
        <f t="shared" si="121"/>
        <v>0</v>
      </c>
      <c r="D115" s="983" t="e">
        <f>IF(I$114=0,0,G115/I$114)</f>
        <v>#REF!</v>
      </c>
      <c r="E115" s="983" t="e">
        <f>IF(J$114=0,0,H115/J$114)</f>
        <v>#REF!</v>
      </c>
      <c r="F115" s="91"/>
      <c r="G115" s="983" t="e">
        <f>K115*M115</f>
        <v>#REF!</v>
      </c>
      <c r="H115" s="983" t="e">
        <f>L115*N115</f>
        <v>#REF!</v>
      </c>
      <c r="I115" s="1112"/>
      <c r="J115" s="983"/>
      <c r="K115" s="983" t="e">
        <f>IF(#REF!=0,0,1)</f>
        <v>#REF!</v>
      </c>
      <c r="L115" s="983" t="e">
        <f>IF(#REF!=0,0,1)</f>
        <v>#REF!</v>
      </c>
      <c r="M115" s="983">
        <f t="shared" si="178"/>
        <v>0</v>
      </c>
      <c r="N115" s="983">
        <f t="shared" ref="N115" si="205">(CB$7*CB115)+(CC$7*CC115)+(CD$7*CD115)</f>
        <v>0</v>
      </c>
      <c r="O115" s="91"/>
      <c r="P115" s="1113"/>
      <c r="Q115" s="1114">
        <v>1.1000000000000001</v>
      </c>
      <c r="R115" s="1115" t="s">
        <v>918</v>
      </c>
      <c r="S115" s="1116"/>
      <c r="T115" s="1068"/>
      <c r="U115" s="892"/>
      <c r="V115" s="804">
        <f t="shared" si="169"/>
        <v>0</v>
      </c>
      <c r="W115" s="805">
        <f t="shared" si="168"/>
        <v>0</v>
      </c>
      <c r="X115" s="91"/>
      <c r="Y115" s="929">
        <f t="shared" si="142"/>
        <v>0</v>
      </c>
      <c r="Z115" s="929">
        <f t="shared" si="143"/>
        <v>0</v>
      </c>
      <c r="AA115" s="929">
        <f t="shared" si="144"/>
        <v>0</v>
      </c>
      <c r="AB115" s="929">
        <f t="shared" si="145"/>
        <v>0</v>
      </c>
      <c r="AC115" s="929">
        <f t="shared" si="146"/>
        <v>0</v>
      </c>
      <c r="AD115" s="929">
        <f t="shared" si="147"/>
        <v>0</v>
      </c>
      <c r="AE115" s="929">
        <f t="shared" si="148"/>
        <v>0</v>
      </c>
      <c r="AF115" s="929">
        <f t="shared" si="149"/>
        <v>0</v>
      </c>
      <c r="AG115" s="929">
        <f t="shared" si="150"/>
        <v>0</v>
      </c>
      <c r="AH115" s="929">
        <f t="shared" si="151"/>
        <v>0</v>
      </c>
      <c r="AI115" s="929">
        <f t="shared" si="152"/>
        <v>0</v>
      </c>
      <c r="AJ115" s="929">
        <f t="shared" si="153"/>
        <v>0</v>
      </c>
      <c r="AK115" s="929">
        <f t="shared" si="154"/>
        <v>0</v>
      </c>
      <c r="AL115" s="91"/>
      <c r="AM115" s="787"/>
      <c r="AN115" s="787"/>
      <c r="AO115" s="787"/>
      <c r="AP115" s="787"/>
      <c r="AQ115" s="787"/>
      <c r="AR115" s="787"/>
      <c r="AS115" s="787"/>
      <c r="AT115" s="787"/>
      <c r="AU115" s="787"/>
      <c r="AV115" s="787"/>
      <c r="AW115" s="787"/>
      <c r="AX115" s="787"/>
      <c r="AY115" s="787"/>
      <c r="AZ115" s="91"/>
      <c r="BA115" s="974"/>
      <c r="BB115" s="974" t="e">
        <f t="shared" si="155"/>
        <v>#REF!</v>
      </c>
      <c r="BC115" s="974"/>
      <c r="BD115" s="975" t="e">
        <f>BR115*#REF!</f>
        <v>#REF!</v>
      </c>
      <c r="BE115" s="975" t="e">
        <f>BS115*#REF!</f>
        <v>#REF!</v>
      </c>
      <c r="BF115" s="975" t="e">
        <f>BT115*#REF!</f>
        <v>#REF!</v>
      </c>
      <c r="BG115" s="975" t="e">
        <f>BU115*#REF!</f>
        <v>#REF!</v>
      </c>
      <c r="BH115" s="1086" t="e">
        <f>BV115*#REF!</f>
        <v>#REF!</v>
      </c>
      <c r="BI115" s="975" t="e">
        <f>BW115*#REF!</f>
        <v>#REF!</v>
      </c>
      <c r="BJ115" s="975" t="e">
        <f>BX115*#REF!</f>
        <v>#REF!</v>
      </c>
      <c r="BK115" s="975" t="e">
        <f>BY115*#REF!</f>
        <v>#REF!</v>
      </c>
      <c r="BL115" s="975" t="e">
        <f>BZ115*#REF!</f>
        <v>#REF!</v>
      </c>
      <c r="BM115" s="975" t="e">
        <f>CA115*#REF!</f>
        <v>#REF!</v>
      </c>
      <c r="BN115" s="91"/>
      <c r="BO115" s="977">
        <f t="shared" si="179"/>
        <v>0</v>
      </c>
      <c r="BP115" s="977">
        <f t="shared" si="180"/>
        <v>0</v>
      </c>
      <c r="BQ115" s="964">
        <f t="shared" si="181"/>
        <v>0</v>
      </c>
      <c r="BR115" s="978">
        <f t="shared" si="182"/>
        <v>0</v>
      </c>
      <c r="BS115" s="978">
        <f t="shared" si="183"/>
        <v>0</v>
      </c>
      <c r="BT115" s="978">
        <f t="shared" si="184"/>
        <v>0</v>
      </c>
      <c r="BU115" s="978">
        <f t="shared" si="185"/>
        <v>0</v>
      </c>
      <c r="BV115" s="1087">
        <f t="shared" si="186"/>
        <v>0</v>
      </c>
      <c r="BW115" s="978">
        <f t="shared" si="187"/>
        <v>0</v>
      </c>
      <c r="BX115" s="978">
        <f t="shared" si="188"/>
        <v>0</v>
      </c>
      <c r="BY115" s="978">
        <f t="shared" si="189"/>
        <v>0</v>
      </c>
      <c r="BZ115" s="978">
        <f t="shared" si="190"/>
        <v>0</v>
      </c>
      <c r="CA115" s="978">
        <f t="shared" si="191"/>
        <v>0</v>
      </c>
      <c r="CB115" s="980">
        <f t="shared" si="192"/>
        <v>0</v>
      </c>
      <c r="CC115" s="978">
        <f t="shared" si="193"/>
        <v>0</v>
      </c>
      <c r="CD115" s="978">
        <f t="shared" si="194"/>
        <v>0</v>
      </c>
      <c r="CE115" s="675"/>
      <c r="CF115" s="543"/>
      <c r="CG115" s="547"/>
      <c r="CH115" s="567"/>
      <c r="CI115" s="545"/>
      <c r="CJ115" s="545"/>
      <c r="CK115" s="545"/>
      <c r="CL115" s="545"/>
      <c r="CM115" s="595"/>
      <c r="CN115" s="545"/>
      <c r="CO115" s="548"/>
      <c r="CP115" s="545"/>
      <c r="CQ115" s="545"/>
      <c r="CR115" s="545"/>
      <c r="CS115" s="549"/>
      <c r="CT115" s="548"/>
      <c r="CU115" s="548"/>
      <c r="CV115" s="675"/>
      <c r="CW115" s="543"/>
      <c r="CX115" s="547"/>
      <c r="CY115" s="567"/>
      <c r="CZ115" s="548"/>
      <c r="DA115" s="548"/>
      <c r="DB115" s="548"/>
      <c r="DC115" s="548"/>
      <c r="DD115" s="596"/>
      <c r="DE115" s="548"/>
      <c r="DF115" s="548"/>
      <c r="DG115" s="548"/>
      <c r="DH115" s="548"/>
      <c r="DI115" s="548"/>
      <c r="DJ115" s="549"/>
      <c r="DK115" s="548"/>
      <c r="DL115" s="548"/>
      <c r="DM115" s="675"/>
      <c r="DN115" s="543"/>
      <c r="DO115" s="547"/>
      <c r="DP115" s="567"/>
      <c r="DQ115" s="548"/>
      <c r="DR115" s="548"/>
      <c r="DS115" s="548"/>
      <c r="DT115" s="548"/>
      <c r="DU115" s="596"/>
      <c r="DV115" s="548"/>
      <c r="DW115" s="548"/>
      <c r="DX115" s="548"/>
      <c r="DY115" s="548"/>
      <c r="DZ115" s="548"/>
      <c r="EA115" s="549"/>
      <c r="EB115" s="548"/>
      <c r="EC115" s="548"/>
      <c r="ED115" s="650"/>
      <c r="EE115" s="675"/>
      <c r="EF115" s="543"/>
      <c r="EG115" s="547"/>
      <c r="EH115" s="567"/>
      <c r="EI115" s="688"/>
      <c r="EJ115" s="688"/>
      <c r="EK115" s="688"/>
      <c r="EL115" s="688"/>
      <c r="EM115" s="705"/>
      <c r="EN115" s="688"/>
      <c r="EO115" s="688"/>
      <c r="EP115" s="688"/>
      <c r="EQ115" s="688"/>
      <c r="ER115" s="688"/>
      <c r="ES115" s="690"/>
      <c r="ET115" s="688"/>
      <c r="EU115" s="688"/>
      <c r="EW115" s="551" t="s">
        <v>400</v>
      </c>
      <c r="EX115" s="555" t="s">
        <v>41</v>
      </c>
      <c r="EY115" s="780" t="s">
        <v>920</v>
      </c>
      <c r="EZ115" s="778">
        <v>1</v>
      </c>
      <c r="FA115" s="678"/>
      <c r="FB115" s="678"/>
      <c r="FC115" s="678"/>
      <c r="FD115" s="761"/>
      <c r="FE115" s="678"/>
      <c r="FF115" s="678"/>
      <c r="FG115" s="678"/>
      <c r="FH115" s="678"/>
      <c r="FI115" s="678"/>
      <c r="FJ115" s="679"/>
      <c r="FK115" s="678"/>
      <c r="FL115" s="678"/>
    </row>
    <row r="116" spans="1:168" ht="14.25" thickBot="1">
      <c r="A116" s="91"/>
      <c r="B116" s="951">
        <f t="shared" si="198"/>
        <v>2</v>
      </c>
      <c r="C116" s="964" t="str">
        <f t="shared" si="121"/>
        <v>まちなみ・景観への配慮</v>
      </c>
      <c r="D116" s="965" t="e">
        <f t="shared" si="201"/>
        <v>#REF!</v>
      </c>
      <c r="E116" s="966" t="e">
        <f t="shared" si="201"/>
        <v>#REF!</v>
      </c>
      <c r="F116" s="91"/>
      <c r="G116" s="966" t="e">
        <f t="shared" si="196"/>
        <v>#REF!</v>
      </c>
      <c r="H116" s="966" t="e">
        <f t="shared" si="197"/>
        <v>#REF!</v>
      </c>
      <c r="I116" s="966"/>
      <c r="J116" s="966"/>
      <c r="K116" s="966" t="e">
        <f>IF(#REF!=0,0,1)</f>
        <v>#REF!</v>
      </c>
      <c r="L116" s="966" t="e">
        <f>IF(#REF!=0,0,1)</f>
        <v>#REF!</v>
      </c>
      <c r="M116" s="966">
        <f t="shared" si="178"/>
        <v>0.4</v>
      </c>
      <c r="N116" s="966">
        <f t="shared" si="177"/>
        <v>0</v>
      </c>
      <c r="O116" s="91"/>
      <c r="P116" s="1117">
        <v>2</v>
      </c>
      <c r="Q116" s="1118" t="s">
        <v>343</v>
      </c>
      <c r="R116" s="988"/>
      <c r="S116" s="988"/>
      <c r="T116" s="1029"/>
      <c r="U116" s="892"/>
      <c r="V116" s="826">
        <f t="shared" si="169"/>
        <v>0</v>
      </c>
      <c r="W116" s="843">
        <f t="shared" si="168"/>
        <v>0</v>
      </c>
      <c r="X116" s="91"/>
      <c r="Y116" s="929">
        <f t="shared" si="142"/>
        <v>0</v>
      </c>
      <c r="Z116" s="929">
        <f t="shared" si="143"/>
        <v>0</v>
      </c>
      <c r="AA116" s="929">
        <f t="shared" si="144"/>
        <v>0</v>
      </c>
      <c r="AB116" s="929">
        <f t="shared" si="145"/>
        <v>0</v>
      </c>
      <c r="AC116" s="929">
        <f t="shared" si="146"/>
        <v>0</v>
      </c>
      <c r="AD116" s="929">
        <f t="shared" si="147"/>
        <v>0</v>
      </c>
      <c r="AE116" s="929">
        <f t="shared" si="148"/>
        <v>0</v>
      </c>
      <c r="AF116" s="929">
        <f t="shared" si="149"/>
        <v>0</v>
      </c>
      <c r="AG116" s="929">
        <f t="shared" si="150"/>
        <v>0</v>
      </c>
      <c r="AH116" s="929">
        <f t="shared" si="151"/>
        <v>0</v>
      </c>
      <c r="AI116" s="929">
        <f t="shared" si="152"/>
        <v>0</v>
      </c>
      <c r="AJ116" s="929">
        <f t="shared" si="153"/>
        <v>0</v>
      </c>
      <c r="AK116" s="929">
        <f t="shared" si="154"/>
        <v>0</v>
      </c>
      <c r="AL116" s="91"/>
      <c r="AM116" s="807"/>
      <c r="AN116" s="807"/>
      <c r="AO116" s="807"/>
      <c r="AP116" s="807"/>
      <c r="AQ116" s="807"/>
      <c r="AR116" s="807"/>
      <c r="AS116" s="807"/>
      <c r="AT116" s="807"/>
      <c r="AU116" s="807"/>
      <c r="AV116" s="807"/>
      <c r="AW116" s="807"/>
      <c r="AX116" s="807"/>
      <c r="AY116" s="807"/>
      <c r="AZ116" s="91"/>
      <c r="BA116" s="974" t="e">
        <f t="shared" ref="BA116:BA117" si="206">BB116/$BC$112</f>
        <v>#REF!</v>
      </c>
      <c r="BB116" s="974" t="e">
        <f t="shared" si="155"/>
        <v>#REF!</v>
      </c>
      <c r="BC116" s="974"/>
      <c r="BD116" s="975" t="e">
        <f>BR116*#REF!</f>
        <v>#REF!</v>
      </c>
      <c r="BE116" s="975" t="e">
        <f>BS116*#REF!</f>
        <v>#REF!</v>
      </c>
      <c r="BF116" s="975" t="e">
        <f>BT116*#REF!</f>
        <v>#REF!</v>
      </c>
      <c r="BG116" s="975" t="e">
        <f>BU116*#REF!</f>
        <v>#REF!</v>
      </c>
      <c r="BH116" s="1086" t="e">
        <f>BV116*#REF!</f>
        <v>#REF!</v>
      </c>
      <c r="BI116" s="975" t="e">
        <f>BW116*#REF!</f>
        <v>#REF!</v>
      </c>
      <c r="BJ116" s="975" t="e">
        <f>BX116*#REF!</f>
        <v>#REF!</v>
      </c>
      <c r="BK116" s="975" t="e">
        <f>BY116*#REF!</f>
        <v>#REF!</v>
      </c>
      <c r="BL116" s="975" t="e">
        <f>BZ116*#REF!</f>
        <v>#REF!</v>
      </c>
      <c r="BM116" s="975" t="e">
        <f>CA116*#REF!</f>
        <v>#REF!</v>
      </c>
      <c r="BN116" s="91"/>
      <c r="BO116" s="977">
        <f t="shared" si="179"/>
        <v>2</v>
      </c>
      <c r="BP116" s="977" t="str">
        <f t="shared" si="180"/>
        <v xml:space="preserve"> Q3</v>
      </c>
      <c r="BQ116" s="964" t="str">
        <f t="shared" si="181"/>
        <v>まちなみ・景観への配慮</v>
      </c>
      <c r="BR116" s="978">
        <f t="shared" si="182"/>
        <v>0.4</v>
      </c>
      <c r="BS116" s="978">
        <f t="shared" si="183"/>
        <v>0.4</v>
      </c>
      <c r="BT116" s="978">
        <f t="shared" si="184"/>
        <v>0.4</v>
      </c>
      <c r="BU116" s="978">
        <f t="shared" si="185"/>
        <v>0.4</v>
      </c>
      <c r="BV116" s="1087">
        <f t="shared" si="186"/>
        <v>0.4</v>
      </c>
      <c r="BW116" s="978">
        <f t="shared" si="187"/>
        <v>0.4</v>
      </c>
      <c r="BX116" s="978">
        <f t="shared" si="188"/>
        <v>0.4</v>
      </c>
      <c r="BY116" s="978">
        <f t="shared" si="189"/>
        <v>0.4</v>
      </c>
      <c r="BZ116" s="978">
        <f t="shared" si="190"/>
        <v>0.4</v>
      </c>
      <c r="CA116" s="978">
        <f t="shared" si="191"/>
        <v>0.4</v>
      </c>
      <c r="CB116" s="980">
        <f t="shared" si="192"/>
        <v>0</v>
      </c>
      <c r="CC116" s="978">
        <f t="shared" si="193"/>
        <v>0</v>
      </c>
      <c r="CD116" s="978">
        <f t="shared" si="194"/>
        <v>0</v>
      </c>
      <c r="CF116" s="543">
        <v>2</v>
      </c>
      <c r="CG116" s="547" t="s">
        <v>39</v>
      </c>
      <c r="CH116" s="567" t="s">
        <v>398</v>
      </c>
      <c r="CI116" s="545">
        <v>0.4</v>
      </c>
      <c r="CJ116" s="545">
        <v>0.4</v>
      </c>
      <c r="CK116" s="545">
        <v>0.4</v>
      </c>
      <c r="CL116" s="545">
        <v>0.4</v>
      </c>
      <c r="CM116" s="595">
        <v>0.4</v>
      </c>
      <c r="CN116" s="545">
        <v>0.4</v>
      </c>
      <c r="CO116" s="548">
        <v>0.4</v>
      </c>
      <c r="CP116" s="545">
        <v>0.4</v>
      </c>
      <c r="CQ116" s="545">
        <v>0.4</v>
      </c>
      <c r="CR116" s="545">
        <v>0.4</v>
      </c>
      <c r="CS116" s="549">
        <v>0</v>
      </c>
      <c r="CT116" s="548">
        <v>0</v>
      </c>
      <c r="CU116" s="548">
        <v>0</v>
      </c>
      <c r="CW116" s="543">
        <v>2</v>
      </c>
      <c r="CX116" s="547" t="s">
        <v>39</v>
      </c>
      <c r="CY116" s="567" t="s">
        <v>398</v>
      </c>
      <c r="CZ116" s="548">
        <v>0.4</v>
      </c>
      <c r="DA116" s="548">
        <v>0.4</v>
      </c>
      <c r="DB116" s="548">
        <v>0.4</v>
      </c>
      <c r="DC116" s="548">
        <v>0.4</v>
      </c>
      <c r="DD116" s="596">
        <v>0.4</v>
      </c>
      <c r="DE116" s="548">
        <v>0.4</v>
      </c>
      <c r="DF116" s="548">
        <v>0.4</v>
      </c>
      <c r="DG116" s="548">
        <v>0.4</v>
      </c>
      <c r="DH116" s="548">
        <v>0.4</v>
      </c>
      <c r="DI116" s="548">
        <v>0.4</v>
      </c>
      <c r="DJ116" s="549"/>
      <c r="DK116" s="548"/>
      <c r="DL116" s="548"/>
      <c r="DN116" s="543">
        <v>2</v>
      </c>
      <c r="DO116" s="547" t="s">
        <v>39</v>
      </c>
      <c r="DP116" s="567" t="s">
        <v>398</v>
      </c>
      <c r="DQ116" s="548">
        <v>0.4</v>
      </c>
      <c r="DR116" s="548">
        <v>0.4</v>
      </c>
      <c r="DS116" s="548">
        <v>0.4</v>
      </c>
      <c r="DT116" s="548">
        <v>0.4</v>
      </c>
      <c r="DU116" s="596">
        <v>0.4</v>
      </c>
      <c r="DV116" s="548">
        <v>0.4</v>
      </c>
      <c r="DW116" s="548">
        <v>0.4</v>
      </c>
      <c r="DX116" s="548">
        <v>0.4</v>
      </c>
      <c r="DY116" s="548">
        <v>0.4</v>
      </c>
      <c r="DZ116" s="548">
        <v>0.4</v>
      </c>
      <c r="EA116" s="549"/>
      <c r="EB116" s="548"/>
      <c r="EC116" s="548"/>
      <c r="ED116" s="650"/>
      <c r="EF116" s="543">
        <v>2</v>
      </c>
      <c r="EG116" s="547" t="s">
        <v>39</v>
      </c>
      <c r="EH116" s="567" t="s">
        <v>398</v>
      </c>
      <c r="EI116" s="688">
        <f t="shared" si="166"/>
        <v>0.4</v>
      </c>
      <c r="EJ116" s="688">
        <f t="shared" si="159"/>
        <v>0.4</v>
      </c>
      <c r="EK116" s="688">
        <f t="shared" si="160"/>
        <v>0.4</v>
      </c>
      <c r="EL116" s="688">
        <f t="shared" si="161"/>
        <v>0.4</v>
      </c>
      <c r="EM116" s="705">
        <f t="shared" ref="EM116:EO121" si="207">DU116</f>
        <v>0.4</v>
      </c>
      <c r="EN116" s="688">
        <f t="shared" si="207"/>
        <v>0.4</v>
      </c>
      <c r="EO116" s="688">
        <f t="shared" si="207"/>
        <v>0.4</v>
      </c>
      <c r="EP116" s="688">
        <f t="shared" si="162"/>
        <v>0.4</v>
      </c>
      <c r="EQ116" s="688">
        <f t="shared" si="163"/>
        <v>0.4</v>
      </c>
      <c r="ER116" s="688">
        <f t="shared" si="164"/>
        <v>0.4</v>
      </c>
      <c r="ES116" s="690">
        <f t="shared" ref="ES116:ES147" si="208">EA116</f>
        <v>0</v>
      </c>
      <c r="ET116" s="688">
        <f t="shared" ref="ET116:ET147" si="209">EB116</f>
        <v>0</v>
      </c>
      <c r="EU116" s="688">
        <f t="shared" ref="EU116:EU147" si="210">EC116</f>
        <v>0</v>
      </c>
      <c r="EW116" s="543">
        <v>2</v>
      </c>
      <c r="EX116" s="547" t="s">
        <v>39</v>
      </c>
      <c r="EY116" s="567" t="s">
        <v>398</v>
      </c>
      <c r="EZ116" s="778">
        <v>0</v>
      </c>
      <c r="FA116" s="678"/>
      <c r="FB116" s="678"/>
      <c r="FC116" s="678"/>
      <c r="FD116" s="761"/>
      <c r="FE116" s="678"/>
      <c r="FF116" s="678"/>
      <c r="FG116" s="678"/>
      <c r="FH116" s="678"/>
      <c r="FI116" s="678"/>
      <c r="FJ116" s="679"/>
      <c r="FK116" s="678"/>
      <c r="FL116" s="678"/>
    </row>
    <row r="117" spans="1:168" ht="14.25" thickBot="1">
      <c r="A117" s="91"/>
      <c r="B117" s="951">
        <f t="shared" si="198"/>
        <v>3</v>
      </c>
      <c r="C117" s="964" t="str">
        <f t="shared" si="121"/>
        <v>地域性・アメニティへの配慮</v>
      </c>
      <c r="D117" s="965" t="e">
        <f t="shared" si="201"/>
        <v>#REF!</v>
      </c>
      <c r="E117" s="966" t="e">
        <f t="shared" si="201"/>
        <v>#REF!</v>
      </c>
      <c r="F117" s="91"/>
      <c r="G117" s="966" t="e">
        <f t="shared" si="196"/>
        <v>#REF!</v>
      </c>
      <c r="H117" s="966" t="e">
        <f t="shared" si="197"/>
        <v>#REF!</v>
      </c>
      <c r="I117" s="1109" t="e">
        <f>SUM(G118:G119)</f>
        <v>#REF!</v>
      </c>
      <c r="J117" s="1109" t="e">
        <f>SUM(H118:H119)</f>
        <v>#REF!</v>
      </c>
      <c r="K117" s="966" t="e">
        <f>IF(#REF!=0,0,1)</f>
        <v>#REF!</v>
      </c>
      <c r="L117" s="966" t="e">
        <f>IF(#REF!=0,0,1)</f>
        <v>#REF!</v>
      </c>
      <c r="M117" s="966">
        <f t="shared" si="178"/>
        <v>0.3</v>
      </c>
      <c r="N117" s="966">
        <f t="shared" si="177"/>
        <v>0</v>
      </c>
      <c r="O117" s="91"/>
      <c r="P117" s="1019">
        <v>3</v>
      </c>
      <c r="Q117" s="1119" t="s">
        <v>344</v>
      </c>
      <c r="R117" s="1120"/>
      <c r="S117" s="1120"/>
      <c r="T117" s="1068"/>
      <c r="U117" s="892"/>
      <c r="V117" s="822">
        <f t="shared" si="169"/>
        <v>0</v>
      </c>
      <c r="W117" s="802">
        <f t="shared" si="168"/>
        <v>0</v>
      </c>
      <c r="X117" s="91"/>
      <c r="Y117" s="929">
        <f t="shared" si="142"/>
        <v>0</v>
      </c>
      <c r="Z117" s="929">
        <f t="shared" si="143"/>
        <v>0</v>
      </c>
      <c r="AA117" s="929">
        <f t="shared" si="144"/>
        <v>0</v>
      </c>
      <c r="AB117" s="929">
        <f t="shared" si="145"/>
        <v>0</v>
      </c>
      <c r="AC117" s="929">
        <f t="shared" si="146"/>
        <v>0</v>
      </c>
      <c r="AD117" s="929">
        <f t="shared" si="147"/>
        <v>0</v>
      </c>
      <c r="AE117" s="929">
        <f t="shared" si="148"/>
        <v>0</v>
      </c>
      <c r="AF117" s="929">
        <f t="shared" si="149"/>
        <v>0</v>
      </c>
      <c r="AG117" s="929">
        <f t="shared" si="150"/>
        <v>0</v>
      </c>
      <c r="AH117" s="929">
        <f t="shared" si="151"/>
        <v>0</v>
      </c>
      <c r="AI117" s="929">
        <f t="shared" si="152"/>
        <v>0</v>
      </c>
      <c r="AJ117" s="929">
        <f t="shared" si="153"/>
        <v>0</v>
      </c>
      <c r="AK117" s="929">
        <f t="shared" si="154"/>
        <v>0</v>
      </c>
      <c r="AL117" s="91"/>
      <c r="AM117" s="1064" t="s">
        <v>126</v>
      </c>
      <c r="AN117" s="1064" t="s">
        <v>126</v>
      </c>
      <c r="AO117" s="1064" t="s">
        <v>126</v>
      </c>
      <c r="AP117" s="1064" t="s">
        <v>126</v>
      </c>
      <c r="AQ117" s="1064" t="s">
        <v>126</v>
      </c>
      <c r="AR117" s="1064" t="s">
        <v>126</v>
      </c>
      <c r="AS117" s="1064" t="s">
        <v>126</v>
      </c>
      <c r="AT117" s="1064" t="s">
        <v>126</v>
      </c>
      <c r="AU117" s="1064" t="s">
        <v>126</v>
      </c>
      <c r="AV117" s="1064" t="s">
        <v>126</v>
      </c>
      <c r="AW117" s="1064" t="s">
        <v>126</v>
      </c>
      <c r="AX117" s="1064" t="s">
        <v>126</v>
      </c>
      <c r="AY117" s="1064" t="s">
        <v>126</v>
      </c>
      <c r="AZ117" s="91"/>
      <c r="BA117" s="974" t="e">
        <f t="shared" si="206"/>
        <v>#REF!</v>
      </c>
      <c r="BB117" s="974" t="e">
        <f t="shared" si="155"/>
        <v>#REF!</v>
      </c>
      <c r="BC117" s="974"/>
      <c r="BD117" s="975" t="e">
        <f>BR117*#REF!</f>
        <v>#REF!</v>
      </c>
      <c r="BE117" s="975" t="e">
        <f>BS117*#REF!</f>
        <v>#REF!</v>
      </c>
      <c r="BF117" s="975" t="e">
        <f>BT117*#REF!</f>
        <v>#REF!</v>
      </c>
      <c r="BG117" s="975" t="e">
        <f>BU117*#REF!</f>
        <v>#REF!</v>
      </c>
      <c r="BH117" s="1086" t="e">
        <f>BV117*#REF!</f>
        <v>#REF!</v>
      </c>
      <c r="BI117" s="975" t="e">
        <f>BW117*#REF!</f>
        <v>#REF!</v>
      </c>
      <c r="BJ117" s="975" t="e">
        <f>BX117*#REF!</f>
        <v>#REF!</v>
      </c>
      <c r="BK117" s="975" t="e">
        <f>BY117*#REF!</f>
        <v>#REF!</v>
      </c>
      <c r="BL117" s="975" t="e">
        <f>BZ117*#REF!</f>
        <v>#REF!</v>
      </c>
      <c r="BM117" s="975" t="e">
        <f>CA117*#REF!</f>
        <v>#REF!</v>
      </c>
      <c r="BN117" s="91"/>
      <c r="BO117" s="977">
        <f t="shared" si="179"/>
        <v>3</v>
      </c>
      <c r="BP117" s="977" t="str">
        <f t="shared" si="180"/>
        <v xml:space="preserve"> Q3</v>
      </c>
      <c r="BQ117" s="964" t="str">
        <f t="shared" si="181"/>
        <v>地域性・アメニティへの配慮</v>
      </c>
      <c r="BR117" s="978">
        <f t="shared" si="182"/>
        <v>0.3</v>
      </c>
      <c r="BS117" s="978">
        <f t="shared" si="183"/>
        <v>0.3</v>
      </c>
      <c r="BT117" s="978">
        <f t="shared" si="184"/>
        <v>0.3</v>
      </c>
      <c r="BU117" s="978">
        <f t="shared" si="185"/>
        <v>0.3</v>
      </c>
      <c r="BV117" s="1087">
        <f t="shared" si="186"/>
        <v>0.3</v>
      </c>
      <c r="BW117" s="978">
        <f t="shared" si="187"/>
        <v>0.3</v>
      </c>
      <c r="BX117" s="978">
        <f t="shared" si="188"/>
        <v>0.3</v>
      </c>
      <c r="BY117" s="978">
        <f t="shared" si="189"/>
        <v>0.3</v>
      </c>
      <c r="BZ117" s="978">
        <f t="shared" si="190"/>
        <v>0.3</v>
      </c>
      <c r="CA117" s="978">
        <f t="shared" si="191"/>
        <v>0.3</v>
      </c>
      <c r="CB117" s="980">
        <f t="shared" si="192"/>
        <v>0</v>
      </c>
      <c r="CC117" s="978">
        <f t="shared" si="193"/>
        <v>0</v>
      </c>
      <c r="CD117" s="978">
        <f t="shared" si="194"/>
        <v>0</v>
      </c>
      <c r="CF117" s="543">
        <v>3</v>
      </c>
      <c r="CG117" s="547" t="s">
        <v>39</v>
      </c>
      <c r="CH117" s="567" t="s">
        <v>399</v>
      </c>
      <c r="CI117" s="545">
        <v>0.3</v>
      </c>
      <c r="CJ117" s="545">
        <v>0.3</v>
      </c>
      <c r="CK117" s="545">
        <v>0.3</v>
      </c>
      <c r="CL117" s="545">
        <v>0.3</v>
      </c>
      <c r="CM117" s="595">
        <v>0.3</v>
      </c>
      <c r="CN117" s="545">
        <v>0.3</v>
      </c>
      <c r="CO117" s="548">
        <v>0.3</v>
      </c>
      <c r="CP117" s="545">
        <v>0.3</v>
      </c>
      <c r="CQ117" s="545">
        <v>0.3</v>
      </c>
      <c r="CR117" s="545">
        <v>0.3</v>
      </c>
      <c r="CS117" s="549">
        <v>0</v>
      </c>
      <c r="CT117" s="548">
        <v>0</v>
      </c>
      <c r="CU117" s="548">
        <v>0</v>
      </c>
      <c r="CW117" s="543">
        <v>3</v>
      </c>
      <c r="CX117" s="547" t="s">
        <v>39</v>
      </c>
      <c r="CY117" s="567" t="s">
        <v>399</v>
      </c>
      <c r="CZ117" s="548">
        <v>0.3</v>
      </c>
      <c r="DA117" s="548">
        <v>0.3</v>
      </c>
      <c r="DB117" s="548">
        <v>0.3</v>
      </c>
      <c r="DC117" s="548">
        <v>0.3</v>
      </c>
      <c r="DD117" s="596">
        <v>0.3</v>
      </c>
      <c r="DE117" s="548">
        <v>0.3</v>
      </c>
      <c r="DF117" s="548">
        <v>0.3</v>
      </c>
      <c r="DG117" s="548">
        <v>0.3</v>
      </c>
      <c r="DH117" s="548">
        <v>0.3</v>
      </c>
      <c r="DI117" s="548">
        <v>0.3</v>
      </c>
      <c r="DJ117" s="549"/>
      <c r="DK117" s="548"/>
      <c r="DL117" s="548"/>
      <c r="DN117" s="543">
        <v>3</v>
      </c>
      <c r="DO117" s="547" t="s">
        <v>39</v>
      </c>
      <c r="DP117" s="567" t="s">
        <v>399</v>
      </c>
      <c r="DQ117" s="548">
        <v>0.3</v>
      </c>
      <c r="DR117" s="548">
        <v>0.3</v>
      </c>
      <c r="DS117" s="548">
        <v>0.3</v>
      </c>
      <c r="DT117" s="548">
        <v>0.3</v>
      </c>
      <c r="DU117" s="596">
        <v>0.3</v>
      </c>
      <c r="DV117" s="548">
        <v>0.3</v>
      </c>
      <c r="DW117" s="548">
        <v>0.3</v>
      </c>
      <c r="DX117" s="548">
        <v>0.3</v>
      </c>
      <c r="DY117" s="548">
        <v>0.3</v>
      </c>
      <c r="DZ117" s="548">
        <v>0.3</v>
      </c>
      <c r="EA117" s="549"/>
      <c r="EB117" s="548"/>
      <c r="EC117" s="548"/>
      <c r="ED117" s="650"/>
      <c r="EF117" s="543">
        <v>3</v>
      </c>
      <c r="EG117" s="547" t="s">
        <v>39</v>
      </c>
      <c r="EH117" s="567" t="s">
        <v>399</v>
      </c>
      <c r="EI117" s="688">
        <f t="shared" si="166"/>
        <v>0.3</v>
      </c>
      <c r="EJ117" s="688">
        <f t="shared" si="159"/>
        <v>0.3</v>
      </c>
      <c r="EK117" s="688">
        <f t="shared" si="160"/>
        <v>0.3</v>
      </c>
      <c r="EL117" s="688">
        <f t="shared" si="161"/>
        <v>0.3</v>
      </c>
      <c r="EM117" s="705">
        <f t="shared" si="207"/>
        <v>0.3</v>
      </c>
      <c r="EN117" s="688">
        <f t="shared" si="207"/>
        <v>0.3</v>
      </c>
      <c r="EO117" s="688">
        <f t="shared" si="207"/>
        <v>0.3</v>
      </c>
      <c r="EP117" s="688">
        <f t="shared" si="162"/>
        <v>0.3</v>
      </c>
      <c r="EQ117" s="688">
        <f t="shared" si="163"/>
        <v>0.3</v>
      </c>
      <c r="ER117" s="688">
        <f t="shared" si="164"/>
        <v>0.3</v>
      </c>
      <c r="ES117" s="690">
        <f t="shared" si="208"/>
        <v>0</v>
      </c>
      <c r="ET117" s="688">
        <f t="shared" si="209"/>
        <v>0</v>
      </c>
      <c r="EU117" s="688">
        <f t="shared" si="210"/>
        <v>0</v>
      </c>
      <c r="EW117" s="543">
        <v>3</v>
      </c>
      <c r="EX117" s="547" t="s">
        <v>39</v>
      </c>
      <c r="EY117" s="567" t="s">
        <v>399</v>
      </c>
      <c r="EZ117" s="778">
        <v>0</v>
      </c>
      <c r="FA117" s="678"/>
      <c r="FB117" s="678"/>
      <c r="FC117" s="678"/>
      <c r="FD117" s="761"/>
      <c r="FE117" s="678"/>
      <c r="FF117" s="678"/>
      <c r="FG117" s="678"/>
      <c r="FH117" s="678"/>
      <c r="FI117" s="678"/>
      <c r="FJ117" s="679"/>
      <c r="FK117" s="678"/>
      <c r="FL117" s="678"/>
    </row>
    <row r="118" spans="1:168">
      <c r="A118" s="91"/>
      <c r="B118" s="951" t="str">
        <f t="shared" si="198"/>
        <v>3.1</v>
      </c>
      <c r="C118" s="981" t="str">
        <f t="shared" si="121"/>
        <v>地域性への配慮、快適性の向上</v>
      </c>
      <c r="D118" s="982" t="e">
        <f>IF(I$117=0,0,G118/I$117)</f>
        <v>#REF!</v>
      </c>
      <c r="E118" s="983" t="e">
        <f>IF(J$117=0,0,H118/J$117)</f>
        <v>#REF!</v>
      </c>
      <c r="F118" s="91"/>
      <c r="G118" s="983" t="e">
        <f>K118*M118</f>
        <v>#REF!</v>
      </c>
      <c r="H118" s="983" t="e">
        <f t="shared" si="197"/>
        <v>#REF!</v>
      </c>
      <c r="I118" s="1112"/>
      <c r="J118" s="983"/>
      <c r="K118" s="983" t="e">
        <f>IF(#REF!=0,0,1)</f>
        <v>#REF!</v>
      </c>
      <c r="L118" s="983" t="e">
        <f>IF(#REF!=0,0,1)</f>
        <v>#REF!</v>
      </c>
      <c r="M118" s="983">
        <f t="shared" si="178"/>
        <v>0.5</v>
      </c>
      <c r="N118" s="983">
        <f t="shared" si="177"/>
        <v>0</v>
      </c>
      <c r="O118" s="91"/>
      <c r="P118" s="968"/>
      <c r="Q118" s="1121">
        <v>3.1</v>
      </c>
      <c r="R118" s="1122" t="s">
        <v>345</v>
      </c>
      <c r="S118" s="1116"/>
      <c r="T118" s="1068"/>
      <c r="U118" s="892"/>
      <c r="V118" s="817">
        <f t="shared" si="169"/>
        <v>0</v>
      </c>
      <c r="W118" s="838">
        <f t="shared" si="168"/>
        <v>0</v>
      </c>
      <c r="X118" s="91"/>
      <c r="Y118" s="929">
        <f t="shared" si="142"/>
        <v>0</v>
      </c>
      <c r="Z118" s="929">
        <f t="shared" si="143"/>
        <v>0</v>
      </c>
      <c r="AA118" s="929">
        <f t="shared" si="144"/>
        <v>0</v>
      </c>
      <c r="AB118" s="929">
        <f t="shared" si="145"/>
        <v>0</v>
      </c>
      <c r="AC118" s="929">
        <f t="shared" si="146"/>
        <v>0</v>
      </c>
      <c r="AD118" s="929">
        <f t="shared" si="147"/>
        <v>0</v>
      </c>
      <c r="AE118" s="929">
        <f t="shared" si="148"/>
        <v>0</v>
      </c>
      <c r="AF118" s="929">
        <f t="shared" si="149"/>
        <v>0</v>
      </c>
      <c r="AG118" s="929">
        <f t="shared" si="150"/>
        <v>0</v>
      </c>
      <c r="AH118" s="929">
        <f t="shared" si="151"/>
        <v>0</v>
      </c>
      <c r="AI118" s="929">
        <f t="shared" si="152"/>
        <v>0</v>
      </c>
      <c r="AJ118" s="929">
        <f t="shared" si="153"/>
        <v>0</v>
      </c>
      <c r="AK118" s="929">
        <f t="shared" si="154"/>
        <v>0</v>
      </c>
      <c r="AL118" s="91"/>
      <c r="AM118" s="749"/>
      <c r="AN118" s="749"/>
      <c r="AO118" s="749"/>
      <c r="AP118" s="749"/>
      <c r="AQ118" s="749"/>
      <c r="AR118" s="749"/>
      <c r="AS118" s="749"/>
      <c r="AT118" s="749"/>
      <c r="AU118" s="749"/>
      <c r="AV118" s="749"/>
      <c r="AW118" s="749"/>
      <c r="AX118" s="749"/>
      <c r="AY118" s="749"/>
      <c r="AZ118" s="91"/>
      <c r="BA118" s="1123"/>
      <c r="BB118" s="1123" t="e">
        <f t="shared" si="155"/>
        <v>#REF!</v>
      </c>
      <c r="BC118" s="1123"/>
      <c r="BD118" s="1124" t="e">
        <f>BR118*#REF!</f>
        <v>#REF!</v>
      </c>
      <c r="BE118" s="1124" t="e">
        <f>BS118*#REF!</f>
        <v>#REF!</v>
      </c>
      <c r="BF118" s="1124" t="e">
        <f>BT118*#REF!</f>
        <v>#REF!</v>
      </c>
      <c r="BG118" s="1124" t="e">
        <f>BU118*#REF!</f>
        <v>#REF!</v>
      </c>
      <c r="BH118" s="1124" t="e">
        <f>BV118*#REF!</f>
        <v>#REF!</v>
      </c>
      <c r="BI118" s="1124" t="e">
        <f>BW118*#REF!</f>
        <v>#REF!</v>
      </c>
      <c r="BJ118" s="1124" t="e">
        <f>BX118*#REF!</f>
        <v>#REF!</v>
      </c>
      <c r="BK118" s="1124" t="e">
        <f>BY118*#REF!</f>
        <v>#REF!</v>
      </c>
      <c r="BL118" s="1124" t="e">
        <f>BZ118*#REF!</f>
        <v>#REF!</v>
      </c>
      <c r="BM118" s="1124" t="e">
        <f>CA118*#REF!</f>
        <v>#REF!</v>
      </c>
      <c r="BN118" s="91"/>
      <c r="BO118" s="992" t="str">
        <f t="shared" si="179"/>
        <v>3.1</v>
      </c>
      <c r="BP118" s="992" t="str">
        <f t="shared" si="180"/>
        <v xml:space="preserve"> Q3 3</v>
      </c>
      <c r="BQ118" s="981" t="str">
        <f t="shared" si="181"/>
        <v>地域性への配慮、快適性の向上</v>
      </c>
      <c r="BR118" s="1125">
        <f t="shared" si="182"/>
        <v>0.5</v>
      </c>
      <c r="BS118" s="1125">
        <f t="shared" si="183"/>
        <v>0.5</v>
      </c>
      <c r="BT118" s="1125">
        <f t="shared" si="184"/>
        <v>0.5</v>
      </c>
      <c r="BU118" s="1125">
        <f t="shared" si="185"/>
        <v>0.5</v>
      </c>
      <c r="BV118" s="1125">
        <f t="shared" si="186"/>
        <v>0.5</v>
      </c>
      <c r="BW118" s="1125">
        <f t="shared" si="187"/>
        <v>0.5</v>
      </c>
      <c r="BX118" s="1125">
        <f t="shared" si="188"/>
        <v>0.5</v>
      </c>
      <c r="BY118" s="1125">
        <f t="shared" si="189"/>
        <v>0.5</v>
      </c>
      <c r="BZ118" s="1125">
        <f t="shared" si="190"/>
        <v>0.5</v>
      </c>
      <c r="CA118" s="1125">
        <f t="shared" si="191"/>
        <v>0.5</v>
      </c>
      <c r="CB118" s="1126">
        <f t="shared" si="192"/>
        <v>0</v>
      </c>
      <c r="CC118" s="1125">
        <f t="shared" si="193"/>
        <v>0</v>
      </c>
      <c r="CD118" s="1125">
        <f t="shared" si="194"/>
        <v>0</v>
      </c>
      <c r="CF118" s="551" t="s">
        <v>400</v>
      </c>
      <c r="CG118" s="555" t="s">
        <v>41</v>
      </c>
      <c r="CH118" s="598" t="s">
        <v>401</v>
      </c>
      <c r="CI118" s="599">
        <v>0.5</v>
      </c>
      <c r="CJ118" s="599">
        <v>0.5</v>
      </c>
      <c r="CK118" s="599">
        <v>0.5</v>
      </c>
      <c r="CL118" s="599">
        <v>0.5</v>
      </c>
      <c r="CM118" s="599">
        <v>0.5</v>
      </c>
      <c r="CN118" s="599">
        <v>0.5</v>
      </c>
      <c r="CO118" s="600">
        <v>0.5</v>
      </c>
      <c r="CP118" s="599">
        <v>0.5</v>
      </c>
      <c r="CQ118" s="599">
        <v>0.5</v>
      </c>
      <c r="CR118" s="599">
        <v>0.5</v>
      </c>
      <c r="CS118" s="601">
        <v>0</v>
      </c>
      <c r="CT118" s="600">
        <v>0</v>
      </c>
      <c r="CU118" s="600">
        <v>0</v>
      </c>
      <c r="CW118" s="551" t="s">
        <v>400</v>
      </c>
      <c r="CX118" s="555" t="s">
        <v>41</v>
      </c>
      <c r="CY118" s="598" t="s">
        <v>401</v>
      </c>
      <c r="CZ118" s="600">
        <v>0.5</v>
      </c>
      <c r="DA118" s="600">
        <v>0.5</v>
      </c>
      <c r="DB118" s="600">
        <v>0.5</v>
      </c>
      <c r="DC118" s="600">
        <v>0.5</v>
      </c>
      <c r="DD118" s="600">
        <v>0.5</v>
      </c>
      <c r="DE118" s="600">
        <v>0.5</v>
      </c>
      <c r="DF118" s="600">
        <v>0.5</v>
      </c>
      <c r="DG118" s="600">
        <v>0.5</v>
      </c>
      <c r="DH118" s="600">
        <v>0.5</v>
      </c>
      <c r="DI118" s="600">
        <v>0.5</v>
      </c>
      <c r="DJ118" s="601"/>
      <c r="DK118" s="600"/>
      <c r="DL118" s="600"/>
      <c r="DN118" s="551" t="s">
        <v>400</v>
      </c>
      <c r="DO118" s="555" t="s">
        <v>41</v>
      </c>
      <c r="DP118" s="598" t="s">
        <v>401</v>
      </c>
      <c r="DQ118" s="600">
        <v>0.5</v>
      </c>
      <c r="DR118" s="600">
        <v>0.5</v>
      </c>
      <c r="DS118" s="600">
        <v>0.5</v>
      </c>
      <c r="DT118" s="600">
        <v>0.5</v>
      </c>
      <c r="DU118" s="600">
        <v>0.5</v>
      </c>
      <c r="DV118" s="600">
        <v>0.5</v>
      </c>
      <c r="DW118" s="600">
        <v>0.5</v>
      </c>
      <c r="DX118" s="600">
        <v>0.5</v>
      </c>
      <c r="DY118" s="600">
        <v>0.5</v>
      </c>
      <c r="DZ118" s="600">
        <v>0.5</v>
      </c>
      <c r="EA118" s="601"/>
      <c r="EB118" s="600"/>
      <c r="EC118" s="600"/>
      <c r="ED118" s="654"/>
      <c r="EF118" s="551" t="s">
        <v>400</v>
      </c>
      <c r="EG118" s="555" t="s">
        <v>41</v>
      </c>
      <c r="EH118" s="598" t="s">
        <v>401</v>
      </c>
      <c r="EI118" s="706">
        <f t="shared" si="166"/>
        <v>0.5</v>
      </c>
      <c r="EJ118" s="706">
        <f t="shared" si="159"/>
        <v>0.5</v>
      </c>
      <c r="EK118" s="706">
        <f t="shared" si="160"/>
        <v>0.5</v>
      </c>
      <c r="EL118" s="706">
        <f t="shared" si="161"/>
        <v>0.5</v>
      </c>
      <c r="EM118" s="706">
        <f t="shared" si="207"/>
        <v>0.5</v>
      </c>
      <c r="EN118" s="706">
        <f t="shared" si="207"/>
        <v>0.5</v>
      </c>
      <c r="EO118" s="706">
        <f t="shared" si="207"/>
        <v>0.5</v>
      </c>
      <c r="EP118" s="706">
        <f t="shared" si="162"/>
        <v>0.5</v>
      </c>
      <c r="EQ118" s="706">
        <f t="shared" si="163"/>
        <v>0.5</v>
      </c>
      <c r="ER118" s="706">
        <f t="shared" si="164"/>
        <v>0.5</v>
      </c>
      <c r="ES118" s="707">
        <f t="shared" si="208"/>
        <v>0</v>
      </c>
      <c r="ET118" s="706">
        <f t="shared" si="209"/>
        <v>0</v>
      </c>
      <c r="EU118" s="706">
        <f t="shared" si="210"/>
        <v>0</v>
      </c>
      <c r="EW118" s="551" t="s">
        <v>400</v>
      </c>
      <c r="EX118" s="555" t="s">
        <v>41</v>
      </c>
      <c r="EY118" s="598" t="s">
        <v>401</v>
      </c>
      <c r="EZ118" s="781">
        <v>0</v>
      </c>
      <c r="FA118" s="683"/>
      <c r="FB118" s="683"/>
      <c r="FC118" s="683"/>
      <c r="FD118" s="683"/>
      <c r="FE118" s="683"/>
      <c r="FF118" s="683"/>
      <c r="FG118" s="683"/>
      <c r="FH118" s="683"/>
      <c r="FI118" s="683"/>
      <c r="FJ118" s="762"/>
      <c r="FK118" s="683"/>
      <c r="FL118" s="683"/>
    </row>
    <row r="119" spans="1:168" ht="14.25" thickBot="1">
      <c r="A119" s="91"/>
      <c r="B119" s="951" t="str">
        <f t="shared" si="198"/>
        <v>3.2</v>
      </c>
      <c r="C119" s="981" t="str">
        <f t="shared" si="121"/>
        <v>敷地内温熱環境の向上</v>
      </c>
      <c r="D119" s="982" t="e">
        <f>IF(I$117=0,0,G119/I$117)</f>
        <v>#REF!</v>
      </c>
      <c r="E119" s="983" t="e">
        <f>IF(J$117=0,0,H119/J$117)</f>
        <v>#REF!</v>
      </c>
      <c r="F119" s="91"/>
      <c r="G119" s="983" t="e">
        <f t="shared" si="196"/>
        <v>#REF!</v>
      </c>
      <c r="H119" s="983" t="e">
        <f t="shared" si="197"/>
        <v>#REF!</v>
      </c>
      <c r="I119" s="1112"/>
      <c r="J119" s="983"/>
      <c r="K119" s="983" t="e">
        <f>IF(#REF!=0,0,1)</f>
        <v>#REF!</v>
      </c>
      <c r="L119" s="983" t="e">
        <f>IF(#REF!=0,0,1)</f>
        <v>#REF!</v>
      </c>
      <c r="M119" s="983">
        <f t="shared" si="178"/>
        <v>0.5</v>
      </c>
      <c r="N119" s="983">
        <f t="shared" si="177"/>
        <v>0</v>
      </c>
      <c r="O119" s="91"/>
      <c r="P119" s="968"/>
      <c r="Q119" s="1127">
        <v>3.2</v>
      </c>
      <c r="R119" s="1100" t="s">
        <v>346</v>
      </c>
      <c r="S119" s="1128"/>
      <c r="T119" s="1029"/>
      <c r="U119" s="892"/>
      <c r="V119" s="815">
        <f t="shared" si="169"/>
        <v>0</v>
      </c>
      <c r="W119" s="837">
        <f t="shared" si="168"/>
        <v>0</v>
      </c>
      <c r="X119" s="91"/>
      <c r="Y119" s="929">
        <f t="shared" si="142"/>
        <v>0</v>
      </c>
      <c r="Z119" s="929">
        <f t="shared" si="143"/>
        <v>0</v>
      </c>
      <c r="AA119" s="929">
        <f t="shared" si="144"/>
        <v>0</v>
      </c>
      <c r="AB119" s="929">
        <f t="shared" si="145"/>
        <v>0</v>
      </c>
      <c r="AC119" s="929">
        <f t="shared" si="146"/>
        <v>0</v>
      </c>
      <c r="AD119" s="929">
        <f t="shared" si="147"/>
        <v>0</v>
      </c>
      <c r="AE119" s="929">
        <f t="shared" si="148"/>
        <v>0</v>
      </c>
      <c r="AF119" s="929">
        <f t="shared" si="149"/>
        <v>0</v>
      </c>
      <c r="AG119" s="929">
        <f t="shared" si="150"/>
        <v>0</v>
      </c>
      <c r="AH119" s="929">
        <f t="shared" si="151"/>
        <v>0</v>
      </c>
      <c r="AI119" s="929">
        <f t="shared" si="152"/>
        <v>0</v>
      </c>
      <c r="AJ119" s="929">
        <f t="shared" si="153"/>
        <v>0</v>
      </c>
      <c r="AK119" s="929">
        <f t="shared" si="154"/>
        <v>0</v>
      </c>
      <c r="AL119" s="91"/>
      <c r="AM119" s="786"/>
      <c r="AN119" s="786"/>
      <c r="AO119" s="786"/>
      <c r="AP119" s="786"/>
      <c r="AQ119" s="786"/>
      <c r="AR119" s="786"/>
      <c r="AS119" s="786"/>
      <c r="AT119" s="786"/>
      <c r="AU119" s="786"/>
      <c r="AV119" s="786"/>
      <c r="AW119" s="786"/>
      <c r="AX119" s="786"/>
      <c r="AY119" s="786"/>
      <c r="AZ119" s="91"/>
      <c r="BA119" s="1123"/>
      <c r="BB119" s="1123" t="e">
        <f t="shared" si="155"/>
        <v>#REF!</v>
      </c>
      <c r="BC119" s="1123"/>
      <c r="BD119" s="1124" t="e">
        <f>BR119*#REF!</f>
        <v>#REF!</v>
      </c>
      <c r="BE119" s="1124" t="e">
        <f>BS119*#REF!</f>
        <v>#REF!</v>
      </c>
      <c r="BF119" s="1124" t="e">
        <f>BT119*#REF!</f>
        <v>#REF!</v>
      </c>
      <c r="BG119" s="1124" t="e">
        <f>BU119*#REF!</f>
        <v>#REF!</v>
      </c>
      <c r="BH119" s="1124" t="e">
        <f>BV119*#REF!</f>
        <v>#REF!</v>
      </c>
      <c r="BI119" s="1124" t="e">
        <f>BW119*#REF!</f>
        <v>#REF!</v>
      </c>
      <c r="BJ119" s="1124" t="e">
        <f>BX119*#REF!</f>
        <v>#REF!</v>
      </c>
      <c r="BK119" s="1124" t="e">
        <f>BY119*#REF!</f>
        <v>#REF!</v>
      </c>
      <c r="BL119" s="1124" t="e">
        <f>BZ119*#REF!</f>
        <v>#REF!</v>
      </c>
      <c r="BM119" s="1124" t="e">
        <f>CA119*#REF!</f>
        <v>#REF!</v>
      </c>
      <c r="BN119" s="91"/>
      <c r="BO119" s="992" t="str">
        <f t="shared" si="179"/>
        <v>3.2</v>
      </c>
      <c r="BP119" s="992" t="str">
        <f t="shared" si="180"/>
        <v xml:space="preserve"> Q3 3</v>
      </c>
      <c r="BQ119" s="981" t="str">
        <f t="shared" si="181"/>
        <v>敷地内温熱環境の向上</v>
      </c>
      <c r="BR119" s="1125">
        <f t="shared" si="182"/>
        <v>0.5</v>
      </c>
      <c r="BS119" s="1125">
        <f t="shared" si="183"/>
        <v>0.5</v>
      </c>
      <c r="BT119" s="1125">
        <f t="shared" si="184"/>
        <v>0.5</v>
      </c>
      <c r="BU119" s="1125">
        <f t="shared" si="185"/>
        <v>0.5</v>
      </c>
      <c r="BV119" s="1125">
        <f t="shared" si="186"/>
        <v>0.5</v>
      </c>
      <c r="BW119" s="1125">
        <f t="shared" si="187"/>
        <v>0.5</v>
      </c>
      <c r="BX119" s="1125">
        <f t="shared" si="188"/>
        <v>0.5</v>
      </c>
      <c r="BY119" s="1125">
        <f t="shared" si="189"/>
        <v>0.5</v>
      </c>
      <c r="BZ119" s="1125">
        <f t="shared" si="190"/>
        <v>0.5</v>
      </c>
      <c r="CA119" s="1125">
        <f t="shared" si="191"/>
        <v>0.5</v>
      </c>
      <c r="CB119" s="1126">
        <f t="shared" si="192"/>
        <v>0</v>
      </c>
      <c r="CC119" s="1125">
        <f t="shared" si="193"/>
        <v>0</v>
      </c>
      <c r="CD119" s="1125">
        <f t="shared" si="194"/>
        <v>0</v>
      </c>
      <c r="CF119" s="551" t="s">
        <v>402</v>
      </c>
      <c r="CG119" s="555" t="s">
        <v>41</v>
      </c>
      <c r="CH119" s="598" t="s">
        <v>403</v>
      </c>
      <c r="CI119" s="599">
        <v>0.5</v>
      </c>
      <c r="CJ119" s="599">
        <v>0.5</v>
      </c>
      <c r="CK119" s="599">
        <v>0.5</v>
      </c>
      <c r="CL119" s="599">
        <v>0.5</v>
      </c>
      <c r="CM119" s="599">
        <v>0.5</v>
      </c>
      <c r="CN119" s="599">
        <v>0.5</v>
      </c>
      <c r="CO119" s="600">
        <v>0.5</v>
      </c>
      <c r="CP119" s="599">
        <v>0.5</v>
      </c>
      <c r="CQ119" s="599">
        <v>0.5</v>
      </c>
      <c r="CR119" s="599">
        <v>0.5</v>
      </c>
      <c r="CS119" s="601">
        <v>0</v>
      </c>
      <c r="CT119" s="600">
        <v>0</v>
      </c>
      <c r="CU119" s="600">
        <v>0</v>
      </c>
      <c r="CW119" s="551" t="s">
        <v>402</v>
      </c>
      <c r="CX119" s="555" t="s">
        <v>41</v>
      </c>
      <c r="CY119" s="598" t="s">
        <v>403</v>
      </c>
      <c r="CZ119" s="600">
        <v>0.5</v>
      </c>
      <c r="DA119" s="600">
        <v>0.5</v>
      </c>
      <c r="DB119" s="600">
        <v>0.5</v>
      </c>
      <c r="DC119" s="600">
        <v>0.5</v>
      </c>
      <c r="DD119" s="600">
        <v>0.5</v>
      </c>
      <c r="DE119" s="600">
        <v>0.5</v>
      </c>
      <c r="DF119" s="600">
        <v>0.5</v>
      </c>
      <c r="DG119" s="600">
        <v>0.5</v>
      </c>
      <c r="DH119" s="600">
        <v>0.5</v>
      </c>
      <c r="DI119" s="600">
        <v>0.5</v>
      </c>
      <c r="DJ119" s="601"/>
      <c r="DK119" s="600"/>
      <c r="DL119" s="600"/>
      <c r="DN119" s="551" t="s">
        <v>402</v>
      </c>
      <c r="DO119" s="555" t="s">
        <v>41</v>
      </c>
      <c r="DP119" s="598" t="s">
        <v>403</v>
      </c>
      <c r="DQ119" s="600">
        <v>0.5</v>
      </c>
      <c r="DR119" s="600">
        <v>0.5</v>
      </c>
      <c r="DS119" s="600">
        <v>0.5</v>
      </c>
      <c r="DT119" s="600">
        <v>0.5</v>
      </c>
      <c r="DU119" s="600">
        <v>0.5</v>
      </c>
      <c r="DV119" s="600">
        <v>0.5</v>
      </c>
      <c r="DW119" s="600">
        <v>0.5</v>
      </c>
      <c r="DX119" s="600">
        <v>0.5</v>
      </c>
      <c r="DY119" s="600">
        <v>0.5</v>
      </c>
      <c r="DZ119" s="600">
        <v>0.5</v>
      </c>
      <c r="EA119" s="601"/>
      <c r="EB119" s="600"/>
      <c r="EC119" s="600"/>
      <c r="ED119" s="654"/>
      <c r="EF119" s="551" t="s">
        <v>402</v>
      </c>
      <c r="EG119" s="555" t="s">
        <v>41</v>
      </c>
      <c r="EH119" s="598" t="s">
        <v>403</v>
      </c>
      <c r="EI119" s="706">
        <f t="shared" si="166"/>
        <v>0.5</v>
      </c>
      <c r="EJ119" s="706">
        <f t="shared" si="159"/>
        <v>0.5</v>
      </c>
      <c r="EK119" s="706">
        <f t="shared" si="160"/>
        <v>0.5</v>
      </c>
      <c r="EL119" s="706">
        <f t="shared" si="161"/>
        <v>0.5</v>
      </c>
      <c r="EM119" s="706">
        <f t="shared" si="207"/>
        <v>0.5</v>
      </c>
      <c r="EN119" s="706">
        <f t="shared" si="207"/>
        <v>0.5</v>
      </c>
      <c r="EO119" s="706">
        <f t="shared" si="207"/>
        <v>0.5</v>
      </c>
      <c r="EP119" s="706">
        <f t="shared" si="162"/>
        <v>0.5</v>
      </c>
      <c r="EQ119" s="706">
        <f t="shared" si="163"/>
        <v>0.5</v>
      </c>
      <c r="ER119" s="706">
        <f t="shared" si="164"/>
        <v>0.5</v>
      </c>
      <c r="ES119" s="707">
        <f t="shared" si="208"/>
        <v>0</v>
      </c>
      <c r="ET119" s="706">
        <f t="shared" si="209"/>
        <v>0</v>
      </c>
      <c r="EU119" s="706">
        <f t="shared" si="210"/>
        <v>0</v>
      </c>
      <c r="EW119" s="551" t="s">
        <v>402</v>
      </c>
      <c r="EX119" s="555" t="s">
        <v>41</v>
      </c>
      <c r="EY119" s="598" t="s">
        <v>403</v>
      </c>
      <c r="EZ119" s="781">
        <v>0</v>
      </c>
      <c r="FA119" s="683"/>
      <c r="FB119" s="683"/>
      <c r="FC119" s="683"/>
      <c r="FD119" s="683"/>
      <c r="FE119" s="683"/>
      <c r="FF119" s="683"/>
      <c r="FG119" s="683"/>
      <c r="FH119" s="683"/>
      <c r="FI119" s="683"/>
      <c r="FJ119" s="762"/>
      <c r="FK119" s="683"/>
      <c r="FL119" s="683"/>
    </row>
    <row r="120" spans="1:168" ht="14.25" hidden="1" thickBot="1">
      <c r="A120" s="91"/>
      <c r="B120" s="951">
        <f t="shared" si="198"/>
        <v>0</v>
      </c>
      <c r="C120" s="964">
        <f t="shared" si="121"/>
        <v>0</v>
      </c>
      <c r="D120" s="965"/>
      <c r="E120" s="966"/>
      <c r="F120" s="91"/>
      <c r="G120" s="966">
        <f t="shared" si="196"/>
        <v>0</v>
      </c>
      <c r="H120" s="966">
        <f t="shared" si="197"/>
        <v>0</v>
      </c>
      <c r="I120" s="966"/>
      <c r="J120" s="966"/>
      <c r="K120" s="966"/>
      <c r="L120" s="966"/>
      <c r="M120" s="966">
        <f t="shared" si="178"/>
        <v>0</v>
      </c>
      <c r="N120" s="966"/>
      <c r="O120" s="91"/>
      <c r="P120" s="1129"/>
      <c r="Q120" s="1130"/>
      <c r="R120" s="1131"/>
      <c r="S120" s="1132"/>
      <c r="T120" s="1133"/>
      <c r="U120" s="892"/>
      <c r="V120" s="804">
        <f t="shared" si="169"/>
        <v>0</v>
      </c>
      <c r="W120" s="805">
        <f t="shared" si="168"/>
        <v>0</v>
      </c>
      <c r="X120" s="91"/>
      <c r="Y120" s="929">
        <f t="shared" si="142"/>
        <v>0</v>
      </c>
      <c r="Z120" s="929">
        <f t="shared" si="143"/>
        <v>0</v>
      </c>
      <c r="AA120" s="929">
        <f t="shared" si="144"/>
        <v>0</v>
      </c>
      <c r="AB120" s="929">
        <f t="shared" si="145"/>
        <v>0</v>
      </c>
      <c r="AC120" s="929">
        <f t="shared" si="146"/>
        <v>0</v>
      </c>
      <c r="AD120" s="929">
        <f t="shared" si="147"/>
        <v>0</v>
      </c>
      <c r="AE120" s="929">
        <f t="shared" si="148"/>
        <v>0</v>
      </c>
      <c r="AF120" s="929">
        <f t="shared" si="149"/>
        <v>0</v>
      </c>
      <c r="AG120" s="929">
        <f t="shared" si="150"/>
        <v>0</v>
      </c>
      <c r="AH120" s="929">
        <f t="shared" si="151"/>
        <v>0</v>
      </c>
      <c r="AI120" s="929">
        <f t="shared" si="152"/>
        <v>0</v>
      </c>
      <c r="AJ120" s="929">
        <f t="shared" si="153"/>
        <v>0</v>
      </c>
      <c r="AK120" s="929">
        <f t="shared" si="154"/>
        <v>0</v>
      </c>
      <c r="AL120" s="91"/>
      <c r="AM120" s="1014"/>
      <c r="AN120" s="1014"/>
      <c r="AO120" s="1014"/>
      <c r="AP120" s="1014"/>
      <c r="AQ120" s="1014"/>
      <c r="AR120" s="1014"/>
      <c r="AS120" s="1014"/>
      <c r="AT120" s="1014"/>
      <c r="AU120" s="1014"/>
      <c r="AV120" s="1014"/>
      <c r="AW120" s="1014"/>
      <c r="AX120" s="1014"/>
      <c r="AY120" s="1014"/>
      <c r="AZ120" s="91"/>
      <c r="BA120" s="974"/>
      <c r="BB120" s="974" t="e">
        <f t="shared" si="155"/>
        <v>#REF!</v>
      </c>
      <c r="BC120" s="974"/>
      <c r="BD120" s="975" t="e">
        <f>BR120*#REF!</f>
        <v>#REF!</v>
      </c>
      <c r="BE120" s="975" t="e">
        <f>BS120*#REF!</f>
        <v>#REF!</v>
      </c>
      <c r="BF120" s="975" t="e">
        <f>BT120*#REF!</f>
        <v>#REF!</v>
      </c>
      <c r="BG120" s="975" t="e">
        <f>BU120*#REF!</f>
        <v>#REF!</v>
      </c>
      <c r="BH120" s="1086" t="e">
        <f>BV120*#REF!</f>
        <v>#REF!</v>
      </c>
      <c r="BI120" s="975" t="e">
        <f>BW120*#REF!</f>
        <v>#REF!</v>
      </c>
      <c r="BJ120" s="975" t="e">
        <f>BX120*#REF!</f>
        <v>#REF!</v>
      </c>
      <c r="BK120" s="975" t="e">
        <f>BY120*#REF!</f>
        <v>#REF!</v>
      </c>
      <c r="BL120" s="975" t="e">
        <f>BZ120*#REF!</f>
        <v>#REF!</v>
      </c>
      <c r="BM120" s="975" t="e">
        <f>CA120*#REF!</f>
        <v>#REF!</v>
      </c>
      <c r="BN120" s="91"/>
      <c r="BO120" s="977">
        <f t="shared" si="179"/>
        <v>0</v>
      </c>
      <c r="BP120" s="977" t="str">
        <f t="shared" si="180"/>
        <v xml:space="preserve"> Q</v>
      </c>
      <c r="BQ120" s="964">
        <f t="shared" si="181"/>
        <v>0</v>
      </c>
      <c r="BR120" s="978">
        <f t="shared" si="182"/>
        <v>0</v>
      </c>
      <c r="BS120" s="978">
        <f t="shared" si="183"/>
        <v>0</v>
      </c>
      <c r="BT120" s="978">
        <f t="shared" si="184"/>
        <v>0</v>
      </c>
      <c r="BU120" s="978">
        <f t="shared" si="185"/>
        <v>0</v>
      </c>
      <c r="BV120" s="1087">
        <f t="shared" si="186"/>
        <v>0</v>
      </c>
      <c r="BW120" s="978">
        <f t="shared" si="187"/>
        <v>0</v>
      </c>
      <c r="BX120" s="978">
        <f t="shared" si="188"/>
        <v>0</v>
      </c>
      <c r="BY120" s="978">
        <f t="shared" si="189"/>
        <v>0</v>
      </c>
      <c r="BZ120" s="978">
        <f t="shared" si="190"/>
        <v>0</v>
      </c>
      <c r="CA120" s="978">
        <f t="shared" si="191"/>
        <v>0</v>
      </c>
      <c r="CB120" s="980">
        <f t="shared" si="192"/>
        <v>0</v>
      </c>
      <c r="CC120" s="978">
        <f t="shared" si="193"/>
        <v>0</v>
      </c>
      <c r="CD120" s="978">
        <f t="shared" si="194"/>
        <v>0</v>
      </c>
      <c r="CF120" s="543"/>
      <c r="CG120" s="547" t="s">
        <v>250</v>
      </c>
      <c r="CH120" s="567"/>
      <c r="CI120" s="548">
        <v>0</v>
      </c>
      <c r="CJ120" s="548">
        <v>0</v>
      </c>
      <c r="CK120" s="548">
        <v>0</v>
      </c>
      <c r="CL120" s="548">
        <v>0</v>
      </c>
      <c r="CM120" s="596">
        <v>0</v>
      </c>
      <c r="CN120" s="548">
        <v>0</v>
      </c>
      <c r="CO120" s="548">
        <v>0</v>
      </c>
      <c r="CP120" s="548">
        <v>0</v>
      </c>
      <c r="CQ120" s="548">
        <v>0</v>
      </c>
      <c r="CR120" s="548">
        <v>0</v>
      </c>
      <c r="CS120" s="549">
        <v>0</v>
      </c>
      <c r="CT120" s="548">
        <v>0</v>
      </c>
      <c r="CU120" s="548">
        <v>0</v>
      </c>
      <c r="CW120" s="543"/>
      <c r="CX120" s="547" t="s">
        <v>250</v>
      </c>
      <c r="CY120" s="567"/>
      <c r="CZ120" s="548"/>
      <c r="DA120" s="548"/>
      <c r="DB120" s="548"/>
      <c r="DC120" s="548"/>
      <c r="DD120" s="596"/>
      <c r="DE120" s="548"/>
      <c r="DF120" s="548"/>
      <c r="DG120" s="548"/>
      <c r="DH120" s="548"/>
      <c r="DI120" s="548"/>
      <c r="DJ120" s="549"/>
      <c r="DK120" s="548"/>
      <c r="DL120" s="548"/>
      <c r="DN120" s="543"/>
      <c r="DO120" s="547" t="s">
        <v>250</v>
      </c>
      <c r="DP120" s="567"/>
      <c r="DQ120" s="548"/>
      <c r="DR120" s="548"/>
      <c r="DS120" s="548"/>
      <c r="DT120" s="548"/>
      <c r="DU120" s="596"/>
      <c r="DV120" s="548"/>
      <c r="DW120" s="548"/>
      <c r="DX120" s="548"/>
      <c r="DY120" s="548"/>
      <c r="DZ120" s="548"/>
      <c r="EA120" s="549"/>
      <c r="EB120" s="548"/>
      <c r="EC120" s="548"/>
      <c r="ED120" s="650"/>
      <c r="EF120" s="543"/>
      <c r="EG120" s="547" t="s">
        <v>250</v>
      </c>
      <c r="EH120" s="567"/>
      <c r="EI120" s="688">
        <f t="shared" si="166"/>
        <v>0</v>
      </c>
      <c r="EJ120" s="688">
        <f t="shared" si="159"/>
        <v>0</v>
      </c>
      <c r="EK120" s="688">
        <f t="shared" si="160"/>
        <v>0</v>
      </c>
      <c r="EL120" s="688">
        <f t="shared" si="161"/>
        <v>0</v>
      </c>
      <c r="EM120" s="705">
        <f t="shared" si="207"/>
        <v>0</v>
      </c>
      <c r="EN120" s="688">
        <f t="shared" si="207"/>
        <v>0</v>
      </c>
      <c r="EO120" s="688">
        <f t="shared" si="207"/>
        <v>0</v>
      </c>
      <c r="EP120" s="688">
        <f t="shared" si="162"/>
        <v>0</v>
      </c>
      <c r="EQ120" s="688">
        <f t="shared" si="163"/>
        <v>0</v>
      </c>
      <c r="ER120" s="688">
        <f t="shared" si="164"/>
        <v>0</v>
      </c>
      <c r="ES120" s="690">
        <f t="shared" si="208"/>
        <v>0</v>
      </c>
      <c r="ET120" s="688">
        <f t="shared" si="209"/>
        <v>0</v>
      </c>
      <c r="EU120" s="688">
        <f t="shared" si="210"/>
        <v>0</v>
      </c>
      <c r="EW120" s="543"/>
      <c r="EX120" s="547" t="s">
        <v>250</v>
      </c>
      <c r="EY120" s="567"/>
      <c r="EZ120" s="678">
        <f>DQ120</f>
        <v>0</v>
      </c>
      <c r="FA120" s="678"/>
      <c r="FB120" s="678"/>
      <c r="FC120" s="678"/>
      <c r="FD120" s="761"/>
      <c r="FE120" s="678"/>
      <c r="FF120" s="678"/>
      <c r="FG120" s="678"/>
      <c r="FH120" s="678"/>
      <c r="FI120" s="678"/>
      <c r="FJ120" s="679"/>
      <c r="FK120" s="678"/>
      <c r="FL120" s="678"/>
    </row>
    <row r="121" spans="1:168" ht="15" thickBot="1">
      <c r="A121" s="91"/>
      <c r="B121" s="1134" t="str">
        <f t="shared" si="198"/>
        <v>LR</v>
      </c>
      <c r="C121" s="935" t="str">
        <f t="shared" si="121"/>
        <v>建築物の環境負荷低減性</v>
      </c>
      <c r="D121" s="936"/>
      <c r="E121" s="937"/>
      <c r="F121" s="91"/>
      <c r="G121" s="937" t="e">
        <f t="shared" si="196"/>
        <v>#REF!</v>
      </c>
      <c r="H121" s="937" t="e">
        <f t="shared" si="197"/>
        <v>#REF!</v>
      </c>
      <c r="I121" s="937" t="e">
        <f>G122+G145+G172</f>
        <v>#REF!</v>
      </c>
      <c r="J121" s="937" t="e">
        <f>H122+H145+H172</f>
        <v>#REF!</v>
      </c>
      <c r="K121" s="937" t="e">
        <f>IF(#REF!=0,0,1)</f>
        <v>#REF!</v>
      </c>
      <c r="L121" s="937" t="e">
        <f>IF(#REF!=0,0,1)</f>
        <v>#REF!</v>
      </c>
      <c r="M121" s="937">
        <f t="shared" si="178"/>
        <v>0</v>
      </c>
      <c r="N121" s="937">
        <f t="shared" ref="N121:N156" si="211">(CB$7*CB121)+(CC$7*CC121)+(CD$7*CD121)</f>
        <v>0</v>
      </c>
      <c r="O121" s="91"/>
      <c r="P121" s="1135" t="s">
        <v>347</v>
      </c>
      <c r="Q121" s="1136"/>
      <c r="R121" s="1136"/>
      <c r="S121" s="1136"/>
      <c r="T121" s="1136"/>
      <c r="U121" s="892"/>
      <c r="V121" s="827">
        <f t="shared" si="169"/>
        <v>0</v>
      </c>
      <c r="W121" s="808">
        <f t="shared" si="168"/>
        <v>0</v>
      </c>
      <c r="X121" s="91"/>
      <c r="Y121" s="929">
        <f t="shared" si="142"/>
        <v>0</v>
      </c>
      <c r="Z121" s="929">
        <f t="shared" si="143"/>
        <v>0</v>
      </c>
      <c r="AA121" s="929">
        <f t="shared" si="144"/>
        <v>0</v>
      </c>
      <c r="AB121" s="929">
        <f t="shared" si="145"/>
        <v>0</v>
      </c>
      <c r="AC121" s="929">
        <f t="shared" si="146"/>
        <v>0</v>
      </c>
      <c r="AD121" s="929">
        <f t="shared" si="147"/>
        <v>0</v>
      </c>
      <c r="AE121" s="929">
        <f t="shared" si="148"/>
        <v>0</v>
      </c>
      <c r="AF121" s="929">
        <f t="shared" si="149"/>
        <v>0</v>
      </c>
      <c r="AG121" s="929">
        <f t="shared" si="150"/>
        <v>0</v>
      </c>
      <c r="AH121" s="929">
        <f t="shared" si="151"/>
        <v>0</v>
      </c>
      <c r="AI121" s="929">
        <f t="shared" si="152"/>
        <v>0</v>
      </c>
      <c r="AJ121" s="929">
        <f t="shared" si="153"/>
        <v>0</v>
      </c>
      <c r="AK121" s="929">
        <f t="shared" si="154"/>
        <v>0</v>
      </c>
      <c r="AL121" s="91"/>
      <c r="AM121" s="1137"/>
      <c r="AN121" s="1137"/>
      <c r="AO121" s="1137"/>
      <c r="AP121" s="1137"/>
      <c r="AQ121" s="1137"/>
      <c r="AR121" s="1137"/>
      <c r="AS121" s="1137"/>
      <c r="AT121" s="1137"/>
      <c r="AU121" s="1137"/>
      <c r="AV121" s="1137"/>
      <c r="AW121" s="1137"/>
      <c r="AX121" s="1137"/>
      <c r="AY121" s="1137"/>
      <c r="AZ121" s="91"/>
      <c r="BA121" s="1138"/>
      <c r="BB121" s="1138" t="e">
        <f t="shared" si="155"/>
        <v>#REF!</v>
      </c>
      <c r="BC121" s="1138" t="e">
        <f>BB122+BB145+BB172</f>
        <v>#REF!</v>
      </c>
      <c r="BD121" s="1139" t="e">
        <f>BR121*#REF!</f>
        <v>#REF!</v>
      </c>
      <c r="BE121" s="1139" t="e">
        <f>BS121*#REF!</f>
        <v>#REF!</v>
      </c>
      <c r="BF121" s="1139" t="e">
        <f>BT121*#REF!</f>
        <v>#REF!</v>
      </c>
      <c r="BG121" s="1139" t="e">
        <f>BU121*#REF!</f>
        <v>#REF!</v>
      </c>
      <c r="BH121" s="1140" t="e">
        <f>BV121*#REF!</f>
        <v>#REF!</v>
      </c>
      <c r="BI121" s="1139" t="e">
        <f>BW121*#REF!</f>
        <v>#REF!</v>
      </c>
      <c r="BJ121" s="1139" t="e">
        <f>BX121*#REF!</f>
        <v>#REF!</v>
      </c>
      <c r="BK121" s="1139" t="e">
        <f>BY121*#REF!</f>
        <v>#REF!</v>
      </c>
      <c r="BL121" s="1139" t="e">
        <f>BZ121*#REF!</f>
        <v>#REF!</v>
      </c>
      <c r="BM121" s="1139" t="e">
        <f>CA121*#REF!</f>
        <v>#REF!</v>
      </c>
      <c r="BN121" s="91"/>
      <c r="BO121" s="1141" t="str">
        <f t="shared" si="179"/>
        <v>LR</v>
      </c>
      <c r="BP121" s="1141" t="str">
        <f t="shared" si="180"/>
        <v xml:space="preserve"> </v>
      </c>
      <c r="BQ121" s="1142" t="str">
        <f t="shared" si="181"/>
        <v>建築物の環境負荷低減性</v>
      </c>
      <c r="BR121" s="1143">
        <f t="shared" si="182"/>
        <v>0</v>
      </c>
      <c r="BS121" s="1143">
        <f t="shared" si="183"/>
        <v>0</v>
      </c>
      <c r="BT121" s="1143">
        <f t="shared" si="184"/>
        <v>0</v>
      </c>
      <c r="BU121" s="1143">
        <f t="shared" si="185"/>
        <v>0</v>
      </c>
      <c r="BV121" s="1144">
        <f t="shared" si="186"/>
        <v>0</v>
      </c>
      <c r="BW121" s="1143">
        <f t="shared" si="187"/>
        <v>0</v>
      </c>
      <c r="BX121" s="1143">
        <f t="shared" si="188"/>
        <v>0</v>
      </c>
      <c r="BY121" s="1143">
        <f t="shared" si="189"/>
        <v>0</v>
      </c>
      <c r="BZ121" s="1143">
        <f t="shared" si="190"/>
        <v>0</v>
      </c>
      <c r="CA121" s="1143">
        <f t="shared" si="191"/>
        <v>0</v>
      </c>
      <c r="CB121" s="1145">
        <f t="shared" si="192"/>
        <v>0</v>
      </c>
      <c r="CC121" s="1146">
        <f t="shared" si="193"/>
        <v>0</v>
      </c>
      <c r="CD121" s="1146">
        <f t="shared" si="194"/>
        <v>0</v>
      </c>
      <c r="CF121" s="531" t="s">
        <v>404</v>
      </c>
      <c r="CG121" s="529" t="s">
        <v>42</v>
      </c>
      <c r="CH121" s="530" t="s">
        <v>43</v>
      </c>
      <c r="CI121" s="533">
        <v>0</v>
      </c>
      <c r="CJ121" s="533">
        <v>0</v>
      </c>
      <c r="CK121" s="533">
        <v>0</v>
      </c>
      <c r="CL121" s="533">
        <v>0</v>
      </c>
      <c r="CM121" s="534">
        <v>0</v>
      </c>
      <c r="CN121" s="533">
        <v>0</v>
      </c>
      <c r="CO121" s="533">
        <v>0</v>
      </c>
      <c r="CP121" s="533">
        <v>0</v>
      </c>
      <c r="CQ121" s="533">
        <v>0</v>
      </c>
      <c r="CR121" s="533">
        <v>0</v>
      </c>
      <c r="CS121" s="535">
        <v>0</v>
      </c>
      <c r="CT121" s="536">
        <v>0</v>
      </c>
      <c r="CU121" s="536">
        <v>0</v>
      </c>
      <c r="CW121" s="531" t="s">
        <v>405</v>
      </c>
      <c r="CX121" s="529" t="s">
        <v>42</v>
      </c>
      <c r="CY121" s="530" t="s">
        <v>43</v>
      </c>
      <c r="CZ121" s="533"/>
      <c r="DA121" s="533"/>
      <c r="DB121" s="533"/>
      <c r="DC121" s="533"/>
      <c r="DD121" s="534"/>
      <c r="DE121" s="533"/>
      <c r="DF121" s="533"/>
      <c r="DG121" s="533"/>
      <c r="DH121" s="533"/>
      <c r="DI121" s="533"/>
      <c r="DJ121" s="535"/>
      <c r="DK121" s="536"/>
      <c r="DL121" s="536"/>
      <c r="DN121" s="531" t="s">
        <v>405</v>
      </c>
      <c r="DO121" s="529" t="s">
        <v>42</v>
      </c>
      <c r="DP121" s="530" t="s">
        <v>43</v>
      </c>
      <c r="DQ121" s="533"/>
      <c r="DR121" s="533"/>
      <c r="DS121" s="533"/>
      <c r="DT121" s="533"/>
      <c r="DU121" s="534"/>
      <c r="DV121" s="533"/>
      <c r="DW121" s="533"/>
      <c r="DX121" s="533"/>
      <c r="DY121" s="533"/>
      <c r="DZ121" s="533"/>
      <c r="EA121" s="535"/>
      <c r="EB121" s="536"/>
      <c r="EC121" s="536"/>
      <c r="ED121" s="648"/>
      <c r="EF121" s="531" t="s">
        <v>404</v>
      </c>
      <c r="EG121" s="529" t="s">
        <v>42</v>
      </c>
      <c r="EH121" s="530" t="s">
        <v>43</v>
      </c>
      <c r="EI121" s="708">
        <f t="shared" si="166"/>
        <v>0</v>
      </c>
      <c r="EJ121" s="708">
        <f t="shared" si="159"/>
        <v>0</v>
      </c>
      <c r="EK121" s="708">
        <f t="shared" si="160"/>
        <v>0</v>
      </c>
      <c r="EL121" s="708">
        <f t="shared" si="161"/>
        <v>0</v>
      </c>
      <c r="EM121" s="709">
        <f t="shared" si="207"/>
        <v>0</v>
      </c>
      <c r="EN121" s="708">
        <f t="shared" si="207"/>
        <v>0</v>
      </c>
      <c r="EO121" s="708">
        <f t="shared" si="207"/>
        <v>0</v>
      </c>
      <c r="EP121" s="708">
        <f t="shared" si="162"/>
        <v>0</v>
      </c>
      <c r="EQ121" s="708">
        <f t="shared" si="163"/>
        <v>0</v>
      </c>
      <c r="ER121" s="708">
        <f t="shared" si="164"/>
        <v>0</v>
      </c>
      <c r="ES121" s="710">
        <f t="shared" si="208"/>
        <v>0</v>
      </c>
      <c r="ET121" s="711">
        <f t="shared" si="209"/>
        <v>0</v>
      </c>
      <c r="EU121" s="711">
        <f t="shared" si="210"/>
        <v>0</v>
      </c>
      <c r="EW121" s="531" t="s">
        <v>404</v>
      </c>
      <c r="EX121" s="529" t="s">
        <v>42</v>
      </c>
      <c r="EY121" s="530" t="s">
        <v>43</v>
      </c>
      <c r="EZ121" s="763">
        <f>DQ121</f>
        <v>0</v>
      </c>
      <c r="FA121" s="763"/>
      <c r="FB121" s="763"/>
      <c r="FC121" s="763"/>
      <c r="FD121" s="764"/>
      <c r="FE121" s="763"/>
      <c r="FF121" s="763"/>
      <c r="FG121" s="763"/>
      <c r="FH121" s="763"/>
      <c r="FI121" s="763"/>
      <c r="FJ121" s="765"/>
      <c r="FK121" s="766"/>
      <c r="FL121" s="766"/>
    </row>
    <row r="122" spans="1:168" ht="14.25" thickBot="1">
      <c r="A122" s="91"/>
      <c r="B122" s="951" t="str">
        <f t="shared" si="198"/>
        <v>LR1</v>
      </c>
      <c r="C122" s="952" t="str">
        <f t="shared" si="121"/>
        <v>エネルギー</v>
      </c>
      <c r="D122" s="1147" t="e">
        <f>IF(I$121=0,0,G122/I$121)</f>
        <v>#REF!</v>
      </c>
      <c r="E122" s="954" t="e">
        <f>IF(J$121=0,0,H122/J$121)</f>
        <v>#REF!</v>
      </c>
      <c r="F122" s="91"/>
      <c r="G122" s="954" t="e">
        <f t="shared" si="196"/>
        <v>#REF!</v>
      </c>
      <c r="H122" s="954" t="e">
        <f t="shared" si="197"/>
        <v>#REF!</v>
      </c>
      <c r="I122" s="954" t="e">
        <f>G123+G124+G129+G138</f>
        <v>#REF!</v>
      </c>
      <c r="J122" s="954" t="e">
        <f>H123+H124+H129+H138</f>
        <v>#REF!</v>
      </c>
      <c r="K122" s="954" t="e">
        <f>IF(#REF!=0,0,1)</f>
        <v>#REF!</v>
      </c>
      <c r="L122" s="954" t="e">
        <f>IF(#REF!=0,0,1)</f>
        <v>#REF!</v>
      </c>
      <c r="M122" s="954">
        <f t="shared" si="178"/>
        <v>0.4</v>
      </c>
      <c r="N122" s="954">
        <f t="shared" si="211"/>
        <v>0</v>
      </c>
      <c r="O122" s="91"/>
      <c r="P122" s="1148" t="s">
        <v>348</v>
      </c>
      <c r="Q122" s="956" t="s">
        <v>349</v>
      </c>
      <c r="R122" s="956"/>
      <c r="S122" s="956"/>
      <c r="T122" s="1149"/>
      <c r="U122" s="892"/>
      <c r="V122" s="823">
        <f t="shared" si="169"/>
        <v>0</v>
      </c>
      <c r="W122" s="803">
        <f t="shared" si="168"/>
        <v>0</v>
      </c>
      <c r="X122" s="91"/>
      <c r="Y122" s="929">
        <f t="shared" si="142"/>
        <v>1</v>
      </c>
      <c r="Z122" s="929">
        <f t="shared" si="143"/>
        <v>1</v>
      </c>
      <c r="AA122" s="929">
        <f t="shared" si="144"/>
        <v>1</v>
      </c>
      <c r="AB122" s="929">
        <f t="shared" si="145"/>
        <v>1</v>
      </c>
      <c r="AC122" s="929">
        <f t="shared" si="146"/>
        <v>1</v>
      </c>
      <c r="AD122" s="929">
        <f t="shared" si="147"/>
        <v>1</v>
      </c>
      <c r="AE122" s="929">
        <f t="shared" si="148"/>
        <v>1</v>
      </c>
      <c r="AF122" s="929">
        <f t="shared" si="149"/>
        <v>1</v>
      </c>
      <c r="AG122" s="929">
        <f t="shared" si="150"/>
        <v>1</v>
      </c>
      <c r="AH122" s="929">
        <f t="shared" si="151"/>
        <v>1</v>
      </c>
      <c r="AI122" s="929">
        <f t="shared" si="152"/>
        <v>1</v>
      </c>
      <c r="AJ122" s="929">
        <f t="shared" si="153"/>
        <v>1</v>
      </c>
      <c r="AK122" s="929">
        <f t="shared" si="154"/>
        <v>1</v>
      </c>
      <c r="AL122" s="91"/>
      <c r="AM122" s="1074" t="str">
        <f>AM$6</f>
        <v>事務所</v>
      </c>
      <c r="AN122" s="1074" t="str">
        <f t="shared" ref="AN122:AY122" si="212">AN$6</f>
        <v>学校</v>
      </c>
      <c r="AO122" s="1074" t="str">
        <f t="shared" si="212"/>
        <v>物販店</v>
      </c>
      <c r="AP122" s="1074" t="str">
        <f t="shared" si="212"/>
        <v>飲食店</v>
      </c>
      <c r="AQ122" s="1074" t="str">
        <f t="shared" si="212"/>
        <v>集会所</v>
      </c>
      <c r="AR122" s="1074" t="str">
        <f t="shared" si="212"/>
        <v>工場</v>
      </c>
      <c r="AS122" s="1074" t="str">
        <f t="shared" si="212"/>
        <v>小中高</v>
      </c>
      <c r="AT122" s="1074" t="str">
        <f t="shared" si="212"/>
        <v>病院</v>
      </c>
      <c r="AU122" s="1074" t="str">
        <f t="shared" si="212"/>
        <v>ホテル</v>
      </c>
      <c r="AV122" s="1074" t="str">
        <f t="shared" si="212"/>
        <v>集合住宅</v>
      </c>
      <c r="AW122" s="1074" t="str">
        <f t="shared" si="212"/>
        <v>病院o</v>
      </c>
      <c r="AX122" s="1074" t="str">
        <f t="shared" si="212"/>
        <v>ホテルo</v>
      </c>
      <c r="AY122" s="1074" t="str">
        <f t="shared" si="212"/>
        <v>集合住宅o</v>
      </c>
      <c r="AZ122" s="91"/>
      <c r="BA122" s="961" t="e">
        <f>BB122/$BC$121</f>
        <v>#REF!</v>
      </c>
      <c r="BB122" s="961" t="e">
        <f t="shared" si="155"/>
        <v>#REF!</v>
      </c>
      <c r="BC122" s="961" t="e">
        <f>BB123+BB124+BB129+BB138</f>
        <v>#REF!</v>
      </c>
      <c r="BD122" s="962" t="e">
        <f>BR122*#REF!</f>
        <v>#REF!</v>
      </c>
      <c r="BE122" s="962" t="e">
        <f>BS122*#REF!</f>
        <v>#REF!</v>
      </c>
      <c r="BF122" s="962" t="e">
        <f>BT122*#REF!</f>
        <v>#REF!</v>
      </c>
      <c r="BG122" s="962" t="e">
        <f>BU122*#REF!</f>
        <v>#REF!</v>
      </c>
      <c r="BH122" s="962" t="e">
        <f>BV122*#REF!</f>
        <v>#REF!</v>
      </c>
      <c r="BI122" s="962" t="e">
        <f>BW122*#REF!</f>
        <v>#REF!</v>
      </c>
      <c r="BJ122" s="962" t="e">
        <f>BX122*#REF!</f>
        <v>#REF!</v>
      </c>
      <c r="BK122" s="962" t="e">
        <f>BY122*#REF!</f>
        <v>#REF!</v>
      </c>
      <c r="BL122" s="962" t="e">
        <f>BZ122*#REF!</f>
        <v>#REF!</v>
      </c>
      <c r="BM122" s="962" t="e">
        <f>CA122*#REF!</f>
        <v>#REF!</v>
      </c>
      <c r="BN122" s="91"/>
      <c r="BO122" s="951" t="str">
        <f t="shared" si="179"/>
        <v>LR1</v>
      </c>
      <c r="BP122" s="951" t="str">
        <f t="shared" si="180"/>
        <v>LR</v>
      </c>
      <c r="BQ122" s="952" t="str">
        <f t="shared" si="181"/>
        <v>エネルギー</v>
      </c>
      <c r="BR122" s="963">
        <f t="shared" si="182"/>
        <v>0.4</v>
      </c>
      <c r="BS122" s="963">
        <f t="shared" si="183"/>
        <v>0.4</v>
      </c>
      <c r="BT122" s="963">
        <f t="shared" si="184"/>
        <v>0.4</v>
      </c>
      <c r="BU122" s="963">
        <f t="shared" si="185"/>
        <v>0.4</v>
      </c>
      <c r="BV122" s="963">
        <f t="shared" si="186"/>
        <v>0.4</v>
      </c>
      <c r="BW122" s="963">
        <f t="shared" si="187"/>
        <v>0.4</v>
      </c>
      <c r="BX122" s="963">
        <f t="shared" si="188"/>
        <v>0.4</v>
      </c>
      <c r="BY122" s="963">
        <f t="shared" si="189"/>
        <v>0.4</v>
      </c>
      <c r="BZ122" s="963">
        <f t="shared" si="190"/>
        <v>0.4</v>
      </c>
      <c r="CA122" s="963">
        <f t="shared" si="191"/>
        <v>0.4</v>
      </c>
      <c r="CB122" s="1075">
        <f t="shared" si="192"/>
        <v>0</v>
      </c>
      <c r="CC122" s="963">
        <f t="shared" si="193"/>
        <v>0</v>
      </c>
      <c r="CD122" s="963">
        <f t="shared" si="194"/>
        <v>0</v>
      </c>
      <c r="CF122" s="537" t="s">
        <v>406</v>
      </c>
      <c r="CG122" s="540" t="s">
        <v>407</v>
      </c>
      <c r="CH122" s="538" t="s">
        <v>408</v>
      </c>
      <c r="CI122" s="541">
        <v>0.4</v>
      </c>
      <c r="CJ122" s="541">
        <v>0.4</v>
      </c>
      <c r="CK122" s="541">
        <v>0.4</v>
      </c>
      <c r="CL122" s="541">
        <v>0.4</v>
      </c>
      <c r="CM122" s="541">
        <v>0.4</v>
      </c>
      <c r="CN122" s="541">
        <v>0.4</v>
      </c>
      <c r="CO122" s="541">
        <v>0.4</v>
      </c>
      <c r="CP122" s="541">
        <v>0.4</v>
      </c>
      <c r="CQ122" s="541">
        <v>0.4</v>
      </c>
      <c r="CR122" s="541">
        <v>0.4</v>
      </c>
      <c r="CS122" s="542"/>
      <c r="CT122" s="541"/>
      <c r="CU122" s="541"/>
      <c r="CW122" s="537" t="s">
        <v>406</v>
      </c>
      <c r="CX122" s="540" t="s">
        <v>407</v>
      </c>
      <c r="CY122" s="538" t="s">
        <v>408</v>
      </c>
      <c r="CZ122" s="541">
        <v>0.4</v>
      </c>
      <c r="DA122" s="541">
        <v>0.4</v>
      </c>
      <c r="DB122" s="541">
        <v>0.4</v>
      </c>
      <c r="DC122" s="541">
        <v>0.4</v>
      </c>
      <c r="DD122" s="541">
        <v>0.4</v>
      </c>
      <c r="DE122" s="541">
        <v>0.4</v>
      </c>
      <c r="DF122" s="541">
        <v>0.4</v>
      </c>
      <c r="DG122" s="541">
        <v>0.4</v>
      </c>
      <c r="DH122" s="541">
        <v>0.4</v>
      </c>
      <c r="DI122" s="541">
        <v>0.4</v>
      </c>
      <c r="DJ122" s="542"/>
      <c r="DK122" s="541"/>
      <c r="DL122" s="541"/>
      <c r="DN122" s="537" t="s">
        <v>406</v>
      </c>
      <c r="DO122" s="540" t="s">
        <v>407</v>
      </c>
      <c r="DP122" s="538" t="s">
        <v>408</v>
      </c>
      <c r="DQ122" s="541">
        <v>0.4</v>
      </c>
      <c r="DR122" s="541">
        <v>0.4</v>
      </c>
      <c r="DS122" s="541">
        <v>0.4</v>
      </c>
      <c r="DT122" s="541">
        <v>0.4</v>
      </c>
      <c r="DU122" s="541">
        <v>0.4</v>
      </c>
      <c r="DV122" s="541">
        <v>0.4</v>
      </c>
      <c r="DW122" s="541">
        <v>0.4</v>
      </c>
      <c r="DX122" s="541">
        <v>0.4</v>
      </c>
      <c r="DY122" s="541">
        <v>0.4</v>
      </c>
      <c r="DZ122" s="541">
        <v>0.4</v>
      </c>
      <c r="EA122" s="542"/>
      <c r="EB122" s="541"/>
      <c r="EC122" s="541"/>
      <c r="ED122" s="649"/>
      <c r="EF122" s="537" t="s">
        <v>348</v>
      </c>
      <c r="EG122" s="540" t="s">
        <v>407</v>
      </c>
      <c r="EH122" s="538" t="s">
        <v>349</v>
      </c>
      <c r="EI122" s="676">
        <v>0.2</v>
      </c>
      <c r="EJ122" s="676">
        <v>0.2</v>
      </c>
      <c r="EK122" s="676">
        <v>0.2</v>
      </c>
      <c r="EL122" s="676">
        <v>0.2</v>
      </c>
      <c r="EM122" s="676">
        <v>0.2</v>
      </c>
      <c r="EN122" s="676">
        <v>0.2</v>
      </c>
      <c r="EO122" s="676">
        <v>0.2</v>
      </c>
      <c r="EP122" s="676">
        <v>0.2</v>
      </c>
      <c r="EQ122" s="676">
        <v>0.2</v>
      </c>
      <c r="ER122" s="676">
        <v>0.2</v>
      </c>
      <c r="ES122" s="677">
        <f t="shared" si="208"/>
        <v>0</v>
      </c>
      <c r="ET122" s="676">
        <f t="shared" si="209"/>
        <v>0</v>
      </c>
      <c r="EU122" s="676">
        <f t="shared" si="210"/>
        <v>0</v>
      </c>
      <c r="EW122" s="537" t="s">
        <v>348</v>
      </c>
      <c r="EX122" s="540" t="s">
        <v>407</v>
      </c>
      <c r="EY122" s="538" t="s">
        <v>349</v>
      </c>
      <c r="EZ122" s="770">
        <v>0.55000000000000004</v>
      </c>
      <c r="FA122" s="676"/>
      <c r="FB122" s="676"/>
      <c r="FC122" s="676"/>
      <c r="FD122" s="676"/>
      <c r="FE122" s="676"/>
      <c r="FF122" s="676"/>
      <c r="FG122" s="676"/>
      <c r="FH122" s="676"/>
      <c r="FI122" s="676"/>
      <c r="FJ122" s="677"/>
      <c r="FK122" s="676"/>
      <c r="FL122" s="676"/>
    </row>
    <row r="123" spans="1:168" ht="14.25" thickBot="1">
      <c r="A123" s="91"/>
      <c r="B123" s="951">
        <f t="shared" si="198"/>
        <v>1</v>
      </c>
      <c r="C123" s="964" t="str">
        <f t="shared" si="121"/>
        <v>建物外皮の熱負荷抑制</v>
      </c>
      <c r="D123" s="965" t="e">
        <f>IF(I$122=0,0,G123/I$122)</f>
        <v>#REF!</v>
      </c>
      <c r="E123" s="966" t="e">
        <f>IF(J$122=0,0,H123/J$122)</f>
        <v>#REF!</v>
      </c>
      <c r="F123" s="91"/>
      <c r="G123" s="966" t="e">
        <f t="shared" si="196"/>
        <v>#REF!</v>
      </c>
      <c r="H123" s="966" t="e">
        <f t="shared" si="197"/>
        <v>#REF!</v>
      </c>
      <c r="I123" s="966"/>
      <c r="J123" s="966"/>
      <c r="K123" s="966" t="e">
        <f>IF(#REF!=0,0,1)</f>
        <v>#REF!</v>
      </c>
      <c r="L123" s="966" t="e">
        <f>IF(#REF!=0,0,1)</f>
        <v>#REF!</v>
      </c>
      <c r="M123" s="966">
        <f t="shared" si="178"/>
        <v>0.2</v>
      </c>
      <c r="N123" s="966">
        <f t="shared" si="211"/>
        <v>0</v>
      </c>
      <c r="O123" s="91"/>
      <c r="P123" s="968">
        <v>1</v>
      </c>
      <c r="Q123" s="970" t="s">
        <v>612</v>
      </c>
      <c r="R123" s="970"/>
      <c r="S123" s="970"/>
      <c r="T123" s="1150"/>
      <c r="U123" s="892"/>
      <c r="V123" s="822">
        <f t="shared" si="169"/>
        <v>0</v>
      </c>
      <c r="W123" s="802">
        <f t="shared" si="168"/>
        <v>0</v>
      </c>
      <c r="X123" s="91"/>
      <c r="Y123" s="929">
        <f t="shared" si="142"/>
        <v>0</v>
      </c>
      <c r="Z123" s="929">
        <f t="shared" si="143"/>
        <v>0</v>
      </c>
      <c r="AA123" s="929">
        <f t="shared" si="144"/>
        <v>0</v>
      </c>
      <c r="AB123" s="929">
        <f t="shared" si="145"/>
        <v>0</v>
      </c>
      <c r="AC123" s="929">
        <f t="shared" si="146"/>
        <v>0</v>
      </c>
      <c r="AD123" s="929">
        <f t="shared" si="147"/>
        <v>0</v>
      </c>
      <c r="AE123" s="929">
        <f t="shared" si="148"/>
        <v>0</v>
      </c>
      <c r="AF123" s="929">
        <f t="shared" si="149"/>
        <v>0</v>
      </c>
      <c r="AG123" s="929">
        <f t="shared" si="150"/>
        <v>0</v>
      </c>
      <c r="AH123" s="929">
        <f t="shared" si="151"/>
        <v>0</v>
      </c>
      <c r="AI123" s="929">
        <f t="shared" si="152"/>
        <v>0</v>
      </c>
      <c r="AJ123" s="929">
        <f t="shared" si="153"/>
        <v>0</v>
      </c>
      <c r="AK123" s="929">
        <f t="shared" si="154"/>
        <v>0</v>
      </c>
      <c r="AL123" s="91"/>
      <c r="AM123" s="1064" t="s">
        <v>126</v>
      </c>
      <c r="AN123" s="1064" t="s">
        <v>126</v>
      </c>
      <c r="AO123" s="1064" t="s">
        <v>126</v>
      </c>
      <c r="AP123" s="1064" t="s">
        <v>126</v>
      </c>
      <c r="AQ123" s="1064" t="s">
        <v>126</v>
      </c>
      <c r="AR123" s="1064" t="s">
        <v>126</v>
      </c>
      <c r="AS123" s="1064" t="s">
        <v>126</v>
      </c>
      <c r="AT123" s="1064" t="s">
        <v>126</v>
      </c>
      <c r="AU123" s="1064" t="s">
        <v>126</v>
      </c>
      <c r="AV123" s="1064" t="s">
        <v>126</v>
      </c>
      <c r="AW123" s="1064" t="s">
        <v>126</v>
      </c>
      <c r="AX123" s="1064" t="s">
        <v>126</v>
      </c>
      <c r="AY123" s="1064" t="s">
        <v>126</v>
      </c>
      <c r="AZ123" s="91"/>
      <c r="BA123" s="974" t="e">
        <f>BB123/$BC$122</f>
        <v>#REF!</v>
      </c>
      <c r="BB123" s="1151" t="e">
        <f>D123</f>
        <v>#REF!</v>
      </c>
      <c r="BC123" s="1078"/>
      <c r="BD123" s="1079" t="e">
        <f>BR123*#REF!</f>
        <v>#REF!</v>
      </c>
      <c r="BE123" s="1079" t="e">
        <f>BS123*#REF!</f>
        <v>#REF!</v>
      </c>
      <c r="BF123" s="1079" t="e">
        <f>BT123*#REF!</f>
        <v>#REF!</v>
      </c>
      <c r="BG123" s="1079" t="e">
        <f>BU123*#REF!</f>
        <v>#REF!</v>
      </c>
      <c r="BH123" s="976" t="e">
        <f>BV123*#REF!</f>
        <v>#REF!</v>
      </c>
      <c r="BI123" s="1079" t="e">
        <f>BW123*#REF!</f>
        <v>#REF!</v>
      </c>
      <c r="BJ123" s="1079" t="e">
        <f>BX123*#REF!</f>
        <v>#REF!</v>
      </c>
      <c r="BK123" s="1079" t="e">
        <f>BY123*#REF!</f>
        <v>#REF!</v>
      </c>
      <c r="BL123" s="1079" t="e">
        <f>BZ123*#REF!</f>
        <v>#REF!</v>
      </c>
      <c r="BM123" s="1079" t="e">
        <f>CA123*#REF!</f>
        <v>#REF!</v>
      </c>
      <c r="BN123" s="91"/>
      <c r="BO123" s="1152">
        <f t="shared" si="179"/>
        <v>1</v>
      </c>
      <c r="BP123" s="977" t="str">
        <f t="shared" si="180"/>
        <v>LR1</v>
      </c>
      <c r="BQ123" s="964" t="str">
        <f t="shared" si="181"/>
        <v>建物外皮の熱負荷抑制</v>
      </c>
      <c r="BR123" s="1080">
        <f t="shared" si="182"/>
        <v>0.2</v>
      </c>
      <c r="BS123" s="1080">
        <f t="shared" si="183"/>
        <v>0.2</v>
      </c>
      <c r="BT123" s="1080">
        <f t="shared" si="184"/>
        <v>0.2</v>
      </c>
      <c r="BU123" s="1080">
        <f t="shared" si="185"/>
        <v>0.2</v>
      </c>
      <c r="BV123" s="979">
        <f t="shared" si="186"/>
        <v>0.2</v>
      </c>
      <c r="BW123" s="1080">
        <f t="shared" si="187"/>
        <v>0</v>
      </c>
      <c r="BX123" s="1080">
        <f t="shared" si="188"/>
        <v>0.2</v>
      </c>
      <c r="BY123" s="1080">
        <f t="shared" si="189"/>
        <v>0.2</v>
      </c>
      <c r="BZ123" s="1080">
        <f t="shared" si="190"/>
        <v>0.2</v>
      </c>
      <c r="CA123" s="1080">
        <f t="shared" si="191"/>
        <v>0.2</v>
      </c>
      <c r="CB123" s="980">
        <f t="shared" si="192"/>
        <v>0</v>
      </c>
      <c r="CC123" s="978">
        <f t="shared" si="193"/>
        <v>0</v>
      </c>
      <c r="CD123" s="978">
        <f t="shared" si="194"/>
        <v>0</v>
      </c>
      <c r="CF123" s="602">
        <v>1</v>
      </c>
      <c r="CG123" s="547" t="s">
        <v>492</v>
      </c>
      <c r="CH123" s="544" t="s">
        <v>612</v>
      </c>
      <c r="CI123" s="591">
        <v>0.2</v>
      </c>
      <c r="CJ123" s="591">
        <v>0.2</v>
      </c>
      <c r="CK123" s="591">
        <v>0.2</v>
      </c>
      <c r="CL123" s="591">
        <v>0.2</v>
      </c>
      <c r="CM123" s="591">
        <v>0.2</v>
      </c>
      <c r="CN123" s="591"/>
      <c r="CO123" s="591">
        <v>0.2</v>
      </c>
      <c r="CP123" s="591">
        <v>0.2</v>
      </c>
      <c r="CQ123" s="591">
        <v>0.2</v>
      </c>
      <c r="CR123" s="591">
        <v>0.2</v>
      </c>
      <c r="CS123" s="549"/>
      <c r="CT123" s="548"/>
      <c r="CU123" s="548"/>
      <c r="CW123" s="602">
        <v>1</v>
      </c>
      <c r="CX123" s="547" t="s">
        <v>492</v>
      </c>
      <c r="CY123" s="544" t="s">
        <v>612</v>
      </c>
      <c r="CZ123" s="591">
        <v>0.2</v>
      </c>
      <c r="DA123" s="591">
        <v>0.2</v>
      </c>
      <c r="DB123" s="591">
        <v>0.2</v>
      </c>
      <c r="DC123" s="591">
        <v>0.2</v>
      </c>
      <c r="DD123" s="591">
        <v>0.2</v>
      </c>
      <c r="DE123" s="591"/>
      <c r="DF123" s="591">
        <v>0.2</v>
      </c>
      <c r="DG123" s="591">
        <v>0.2</v>
      </c>
      <c r="DH123" s="591">
        <v>0.2</v>
      </c>
      <c r="DI123" s="591">
        <v>0.2</v>
      </c>
      <c r="DJ123" s="549"/>
      <c r="DK123" s="548"/>
      <c r="DL123" s="548"/>
      <c r="DN123" s="602">
        <v>1</v>
      </c>
      <c r="DO123" s="547" t="s">
        <v>492</v>
      </c>
      <c r="DP123" s="544" t="s">
        <v>612</v>
      </c>
      <c r="DQ123" s="591">
        <v>0.2</v>
      </c>
      <c r="DR123" s="591">
        <v>0.2</v>
      </c>
      <c r="DS123" s="591">
        <v>0.2</v>
      </c>
      <c r="DT123" s="591">
        <v>0.2</v>
      </c>
      <c r="DU123" s="591">
        <v>0.2</v>
      </c>
      <c r="DV123" s="591"/>
      <c r="DW123" s="591">
        <v>0.2</v>
      </c>
      <c r="DX123" s="591">
        <v>0.2</v>
      </c>
      <c r="DY123" s="591">
        <v>0.2</v>
      </c>
      <c r="DZ123" s="591">
        <v>0.2</v>
      </c>
      <c r="EA123" s="549"/>
      <c r="EB123" s="548"/>
      <c r="EC123" s="548"/>
      <c r="ED123" s="650"/>
      <c r="EF123" s="602">
        <v>1</v>
      </c>
      <c r="EG123" s="547" t="s">
        <v>492</v>
      </c>
      <c r="EH123" s="544" t="s">
        <v>612</v>
      </c>
      <c r="EI123" s="701">
        <f t="shared" si="166"/>
        <v>0.2</v>
      </c>
      <c r="EJ123" s="701">
        <f t="shared" si="159"/>
        <v>0.2</v>
      </c>
      <c r="EK123" s="701">
        <f t="shared" si="160"/>
        <v>0.2</v>
      </c>
      <c r="EL123" s="701">
        <f t="shared" si="161"/>
        <v>0.2</v>
      </c>
      <c r="EM123" s="701">
        <f t="shared" ref="EM123:EM144" si="213">DU123</f>
        <v>0.2</v>
      </c>
      <c r="EN123" s="701">
        <f t="shared" ref="EN123:EN144" si="214">DV123</f>
        <v>0</v>
      </c>
      <c r="EO123" s="701">
        <f t="shared" ref="EO123:EO144" si="215">DW123</f>
        <v>0.2</v>
      </c>
      <c r="EP123" s="701">
        <f t="shared" si="162"/>
        <v>0.2</v>
      </c>
      <c r="EQ123" s="701">
        <f t="shared" si="163"/>
        <v>0.2</v>
      </c>
      <c r="ER123" s="701">
        <f t="shared" si="164"/>
        <v>0.2</v>
      </c>
      <c r="ES123" s="690">
        <f t="shared" si="208"/>
        <v>0</v>
      </c>
      <c r="ET123" s="688">
        <f t="shared" si="209"/>
        <v>0</v>
      </c>
      <c r="EU123" s="688">
        <f t="shared" si="210"/>
        <v>0</v>
      </c>
      <c r="EW123" s="602">
        <v>1</v>
      </c>
      <c r="EX123" s="547" t="s">
        <v>492</v>
      </c>
      <c r="EY123" s="544" t="s">
        <v>612</v>
      </c>
      <c r="EZ123" s="681">
        <f t="shared" ref="EZ123:EZ144" si="216">DQ123</f>
        <v>0.2</v>
      </c>
      <c r="FA123" s="681"/>
      <c r="FB123" s="681"/>
      <c r="FC123" s="681"/>
      <c r="FD123" s="681"/>
      <c r="FE123" s="681"/>
      <c r="FF123" s="681"/>
      <c r="FG123" s="681"/>
      <c r="FH123" s="681"/>
      <c r="FI123" s="681"/>
      <c r="FJ123" s="679"/>
      <c r="FK123" s="678"/>
      <c r="FL123" s="678"/>
    </row>
    <row r="124" spans="1:168" ht="14.25" thickBot="1">
      <c r="A124" s="91"/>
      <c r="B124" s="951">
        <f t="shared" si="198"/>
        <v>2</v>
      </c>
      <c r="C124" s="964" t="str">
        <f t="shared" si="121"/>
        <v>自然エネルギー利用</v>
      </c>
      <c r="D124" s="965" t="e">
        <f>IF(I$122=0,0,G124/I$122)</f>
        <v>#REF!</v>
      </c>
      <c r="E124" s="966" t="e">
        <f>IF(J$122=0,0,H124/J$122)</f>
        <v>#REF!</v>
      </c>
      <c r="F124" s="91"/>
      <c r="G124" s="966" t="e">
        <f>K124*M124</f>
        <v>#REF!</v>
      </c>
      <c r="H124" s="966" t="e">
        <f t="shared" si="197"/>
        <v>#REF!</v>
      </c>
      <c r="I124" s="1153" t="e">
        <f>SUM(G125:G126)</f>
        <v>#REF!</v>
      </c>
      <c r="J124" s="1153" t="e">
        <f>SUM(H125:H126)</f>
        <v>#REF!</v>
      </c>
      <c r="K124" s="966" t="e">
        <f>IF(#REF!=0,0,1)</f>
        <v>#REF!</v>
      </c>
      <c r="L124" s="966" t="e">
        <f>IF(#REF!=0,0,1)</f>
        <v>#REF!</v>
      </c>
      <c r="M124" s="966">
        <f t="shared" si="178"/>
        <v>0.1</v>
      </c>
      <c r="N124" s="966">
        <f t="shared" si="211"/>
        <v>0</v>
      </c>
      <c r="O124" s="91"/>
      <c r="P124" s="1154">
        <v>2</v>
      </c>
      <c r="Q124" s="1020" t="s">
        <v>350</v>
      </c>
      <c r="R124" s="1020"/>
      <c r="S124" s="1020"/>
      <c r="T124" s="1155"/>
      <c r="U124" s="892"/>
      <c r="V124" s="826">
        <f t="shared" si="169"/>
        <v>0</v>
      </c>
      <c r="W124" s="843">
        <f t="shared" si="168"/>
        <v>0</v>
      </c>
      <c r="X124" s="91"/>
      <c r="Y124" s="929">
        <f t="shared" si="142"/>
        <v>0</v>
      </c>
      <c r="Z124" s="929">
        <f t="shared" si="143"/>
        <v>0</v>
      </c>
      <c r="AA124" s="929">
        <f t="shared" si="144"/>
        <v>0</v>
      </c>
      <c r="AB124" s="929">
        <f t="shared" si="145"/>
        <v>0</v>
      </c>
      <c r="AC124" s="929">
        <f t="shared" si="146"/>
        <v>0</v>
      </c>
      <c r="AD124" s="929">
        <f t="shared" si="147"/>
        <v>0</v>
      </c>
      <c r="AE124" s="929">
        <f t="shared" si="148"/>
        <v>0</v>
      </c>
      <c r="AF124" s="929">
        <f t="shared" si="149"/>
        <v>0</v>
      </c>
      <c r="AG124" s="929">
        <f t="shared" si="150"/>
        <v>0</v>
      </c>
      <c r="AH124" s="929">
        <f t="shared" si="151"/>
        <v>0</v>
      </c>
      <c r="AI124" s="929">
        <f t="shared" si="152"/>
        <v>0</v>
      </c>
      <c r="AJ124" s="929">
        <f t="shared" si="153"/>
        <v>0</v>
      </c>
      <c r="AK124" s="929">
        <f t="shared" si="154"/>
        <v>0</v>
      </c>
      <c r="AL124" s="91"/>
      <c r="AM124" s="797"/>
      <c r="AN124" s="797"/>
      <c r="AO124" s="797"/>
      <c r="AP124" s="797"/>
      <c r="AQ124" s="797"/>
      <c r="AR124" s="797"/>
      <c r="AS124" s="797"/>
      <c r="AT124" s="797"/>
      <c r="AU124" s="797"/>
      <c r="AV124" s="797"/>
      <c r="AW124" s="797"/>
      <c r="AX124" s="797"/>
      <c r="AY124" s="797"/>
      <c r="AZ124" s="91"/>
      <c r="BA124" s="974" t="e">
        <f>BB124/$BC$122</f>
        <v>#REF!</v>
      </c>
      <c r="BB124" s="1078" t="e">
        <f t="shared" si="155"/>
        <v>#REF!</v>
      </c>
      <c r="BC124" s="1078"/>
      <c r="BD124" s="1079" t="e">
        <f>BR124*#REF!</f>
        <v>#REF!</v>
      </c>
      <c r="BE124" s="1079" t="e">
        <f>BS124*#REF!</f>
        <v>#REF!</v>
      </c>
      <c r="BF124" s="1079" t="e">
        <f>BT124*#REF!</f>
        <v>#REF!</v>
      </c>
      <c r="BG124" s="1079" t="e">
        <f>BU124*#REF!</f>
        <v>#REF!</v>
      </c>
      <c r="BH124" s="976" t="e">
        <f>BV124*#REF!</f>
        <v>#REF!</v>
      </c>
      <c r="BI124" s="1079" t="e">
        <f>BW124*#REF!</f>
        <v>#REF!</v>
      </c>
      <c r="BJ124" s="1079" t="e">
        <f>BX124*#REF!</f>
        <v>#REF!</v>
      </c>
      <c r="BK124" s="1079" t="e">
        <f>BY124*#REF!</f>
        <v>#REF!</v>
      </c>
      <c r="BL124" s="1079" t="e">
        <f>BZ124*#REF!</f>
        <v>#REF!</v>
      </c>
      <c r="BM124" s="1079" t="e">
        <f>CA124*#REF!</f>
        <v>#REF!</v>
      </c>
      <c r="BN124" s="91"/>
      <c r="BO124" s="977">
        <f t="shared" si="179"/>
        <v>2</v>
      </c>
      <c r="BP124" s="977" t="str">
        <f t="shared" si="180"/>
        <v>LR1</v>
      </c>
      <c r="BQ124" s="964" t="str">
        <f t="shared" si="181"/>
        <v>自然エネルギー利用</v>
      </c>
      <c r="BR124" s="1080">
        <f t="shared" si="182"/>
        <v>0.1</v>
      </c>
      <c r="BS124" s="1080">
        <f t="shared" si="183"/>
        <v>0.1</v>
      </c>
      <c r="BT124" s="1080">
        <f t="shared" si="184"/>
        <v>0.1</v>
      </c>
      <c r="BU124" s="1080">
        <f t="shared" si="185"/>
        <v>0.1</v>
      </c>
      <c r="BV124" s="979">
        <f t="shared" si="186"/>
        <v>0.1</v>
      </c>
      <c r="BW124" s="1080">
        <f t="shared" si="187"/>
        <v>0.125</v>
      </c>
      <c r="BX124" s="1080">
        <f t="shared" si="188"/>
        <v>0.1</v>
      </c>
      <c r="BY124" s="1080">
        <f t="shared" si="189"/>
        <v>0.1</v>
      </c>
      <c r="BZ124" s="1080">
        <f t="shared" si="190"/>
        <v>0.1</v>
      </c>
      <c r="CA124" s="1080">
        <f t="shared" si="191"/>
        <v>0.1</v>
      </c>
      <c r="CB124" s="980">
        <f t="shared" si="192"/>
        <v>0</v>
      </c>
      <c r="CC124" s="978">
        <f t="shared" si="193"/>
        <v>0</v>
      </c>
      <c r="CD124" s="978">
        <f t="shared" si="194"/>
        <v>0</v>
      </c>
      <c r="CF124" s="543">
        <v>2</v>
      </c>
      <c r="CG124" s="547" t="s">
        <v>492</v>
      </c>
      <c r="CH124" s="544" t="s">
        <v>350</v>
      </c>
      <c r="CI124" s="591">
        <v>0.1</v>
      </c>
      <c r="CJ124" s="591">
        <v>0.1</v>
      </c>
      <c r="CK124" s="591">
        <v>0.1</v>
      </c>
      <c r="CL124" s="591">
        <v>0.1</v>
      </c>
      <c r="CM124" s="591">
        <v>0.1</v>
      </c>
      <c r="CN124" s="624">
        <v>0.125</v>
      </c>
      <c r="CO124" s="591">
        <v>0.1</v>
      </c>
      <c r="CP124" s="591">
        <v>0.1</v>
      </c>
      <c r="CQ124" s="591">
        <v>0.1</v>
      </c>
      <c r="CR124" s="591">
        <v>0.1</v>
      </c>
      <c r="CS124" s="549"/>
      <c r="CT124" s="548"/>
      <c r="CU124" s="548"/>
      <c r="CW124" s="543">
        <v>2</v>
      </c>
      <c r="CX124" s="547" t="s">
        <v>492</v>
      </c>
      <c r="CY124" s="544" t="s">
        <v>350</v>
      </c>
      <c r="CZ124" s="591">
        <v>0.1</v>
      </c>
      <c r="DA124" s="591">
        <v>0.1</v>
      </c>
      <c r="DB124" s="591">
        <v>0.1</v>
      </c>
      <c r="DC124" s="591">
        <v>0.1</v>
      </c>
      <c r="DD124" s="591">
        <v>0.1</v>
      </c>
      <c r="DE124" s="624">
        <v>0.125</v>
      </c>
      <c r="DF124" s="591">
        <v>0.1</v>
      </c>
      <c r="DG124" s="591">
        <v>0.1</v>
      </c>
      <c r="DH124" s="591">
        <v>0.1</v>
      </c>
      <c r="DI124" s="591">
        <v>0.1</v>
      </c>
      <c r="DJ124" s="549"/>
      <c r="DK124" s="548"/>
      <c r="DL124" s="548"/>
      <c r="DN124" s="543">
        <v>2</v>
      </c>
      <c r="DO124" s="547" t="s">
        <v>492</v>
      </c>
      <c r="DP124" s="544" t="s">
        <v>350</v>
      </c>
      <c r="DQ124" s="591">
        <v>0.1</v>
      </c>
      <c r="DR124" s="591">
        <v>0.1</v>
      </c>
      <c r="DS124" s="591">
        <v>0.1</v>
      </c>
      <c r="DT124" s="591">
        <v>0.1</v>
      </c>
      <c r="DU124" s="591">
        <v>0.1</v>
      </c>
      <c r="DV124" s="624">
        <v>0.125</v>
      </c>
      <c r="DW124" s="591">
        <v>0.1</v>
      </c>
      <c r="DX124" s="591">
        <v>0.1</v>
      </c>
      <c r="DY124" s="591">
        <v>0.1</v>
      </c>
      <c r="DZ124" s="591">
        <v>0.1</v>
      </c>
      <c r="EA124" s="549"/>
      <c r="EB124" s="548"/>
      <c r="EC124" s="548"/>
      <c r="ED124" s="650"/>
      <c r="EF124" s="543">
        <v>2</v>
      </c>
      <c r="EG124" s="547" t="s">
        <v>492</v>
      </c>
      <c r="EH124" s="544" t="s">
        <v>350</v>
      </c>
      <c r="EI124" s="701">
        <f t="shared" si="166"/>
        <v>0.1</v>
      </c>
      <c r="EJ124" s="701">
        <f t="shared" si="159"/>
        <v>0.1</v>
      </c>
      <c r="EK124" s="701">
        <f t="shared" si="160"/>
        <v>0.1</v>
      </c>
      <c r="EL124" s="701">
        <f t="shared" si="161"/>
        <v>0.1</v>
      </c>
      <c r="EM124" s="701">
        <f t="shared" si="213"/>
        <v>0.1</v>
      </c>
      <c r="EN124" s="701">
        <f t="shared" si="214"/>
        <v>0.125</v>
      </c>
      <c r="EO124" s="701">
        <f t="shared" si="215"/>
        <v>0.1</v>
      </c>
      <c r="EP124" s="701">
        <f t="shared" si="162"/>
        <v>0.1</v>
      </c>
      <c r="EQ124" s="701">
        <f t="shared" si="163"/>
        <v>0.1</v>
      </c>
      <c r="ER124" s="701">
        <f t="shared" si="164"/>
        <v>0.1</v>
      </c>
      <c r="ES124" s="690">
        <f t="shared" si="208"/>
        <v>0</v>
      </c>
      <c r="ET124" s="688">
        <f t="shared" si="209"/>
        <v>0</v>
      </c>
      <c r="EU124" s="688">
        <f t="shared" si="210"/>
        <v>0</v>
      </c>
      <c r="EW124" s="543">
        <v>2</v>
      </c>
      <c r="EX124" s="547" t="s">
        <v>492</v>
      </c>
      <c r="EY124" s="544" t="s">
        <v>350</v>
      </c>
      <c r="EZ124" s="681">
        <f t="shared" si="216"/>
        <v>0.1</v>
      </c>
      <c r="FA124" s="681"/>
      <c r="FB124" s="681"/>
      <c r="FC124" s="681"/>
      <c r="FD124" s="681"/>
      <c r="FE124" s="681"/>
      <c r="FF124" s="681"/>
      <c r="FG124" s="681"/>
      <c r="FH124" s="681"/>
      <c r="FI124" s="681"/>
      <c r="FJ124" s="679"/>
      <c r="FK124" s="678"/>
      <c r="FL124" s="678"/>
    </row>
    <row r="125" spans="1:168" hidden="1">
      <c r="A125" s="91"/>
      <c r="B125" s="951">
        <f t="shared" si="198"/>
        <v>0</v>
      </c>
      <c r="C125" s="964">
        <f t="shared" si="121"/>
        <v>0</v>
      </c>
      <c r="D125" s="982" t="e">
        <f>IF(I$124=0,0,G125/I$124)</f>
        <v>#REF!</v>
      </c>
      <c r="E125" s="982" t="e">
        <f>IF(J$124=0,0,H125/J$124)</f>
        <v>#REF!</v>
      </c>
      <c r="F125" s="91"/>
      <c r="G125" s="966" t="e">
        <f t="shared" si="196"/>
        <v>#REF!</v>
      </c>
      <c r="H125" s="966" t="e">
        <f t="shared" si="197"/>
        <v>#REF!</v>
      </c>
      <c r="I125" s="966"/>
      <c r="J125" s="966"/>
      <c r="K125" s="983" t="e">
        <f>IF(#REF!=0,0,1)</f>
        <v>#REF!</v>
      </c>
      <c r="L125" s="983" t="e">
        <f>IF(#REF!=0,0,1)</f>
        <v>#REF!</v>
      </c>
      <c r="M125" s="983">
        <f t="shared" si="178"/>
        <v>0</v>
      </c>
      <c r="N125" s="983">
        <f t="shared" si="211"/>
        <v>0</v>
      </c>
      <c r="O125" s="91"/>
      <c r="P125" s="1156"/>
      <c r="Q125" s="1017"/>
      <c r="R125" s="1020"/>
      <c r="S125" s="1020"/>
      <c r="T125" s="1155"/>
      <c r="U125" s="892"/>
      <c r="V125" s="817">
        <f t="shared" si="169"/>
        <v>0</v>
      </c>
      <c r="W125" s="838">
        <f t="shared" si="168"/>
        <v>0</v>
      </c>
      <c r="X125" s="91"/>
      <c r="Y125" s="929">
        <f t="shared" si="142"/>
        <v>0</v>
      </c>
      <c r="Z125" s="929">
        <f t="shared" si="143"/>
        <v>0</v>
      </c>
      <c r="AA125" s="929">
        <f t="shared" si="144"/>
        <v>0</v>
      </c>
      <c r="AB125" s="929">
        <f t="shared" si="145"/>
        <v>0</v>
      </c>
      <c r="AC125" s="929">
        <f t="shared" si="146"/>
        <v>0</v>
      </c>
      <c r="AD125" s="929">
        <f t="shared" si="147"/>
        <v>0</v>
      </c>
      <c r="AE125" s="929">
        <f t="shared" si="148"/>
        <v>0</v>
      </c>
      <c r="AF125" s="929">
        <f t="shared" si="149"/>
        <v>0</v>
      </c>
      <c r="AG125" s="929">
        <f t="shared" si="150"/>
        <v>0</v>
      </c>
      <c r="AH125" s="929">
        <f t="shared" si="151"/>
        <v>0</v>
      </c>
      <c r="AI125" s="929">
        <f t="shared" si="152"/>
        <v>0</v>
      </c>
      <c r="AJ125" s="929">
        <f t="shared" si="153"/>
        <v>0</v>
      </c>
      <c r="AK125" s="929">
        <f t="shared" si="154"/>
        <v>0</v>
      </c>
      <c r="AL125" s="91"/>
      <c r="AM125" s="1010"/>
      <c r="AN125" s="1010"/>
      <c r="AO125" s="1010"/>
      <c r="AP125" s="1010"/>
      <c r="AQ125" s="1010"/>
      <c r="AR125" s="1010"/>
      <c r="AS125" s="1010"/>
      <c r="AT125" s="1010"/>
      <c r="AU125" s="1010"/>
      <c r="AV125" s="1010"/>
      <c r="AW125" s="1010"/>
      <c r="AX125" s="1010"/>
      <c r="AY125" s="1010"/>
      <c r="AZ125" s="91"/>
      <c r="BA125" s="990"/>
      <c r="BB125" s="990" t="e">
        <f t="shared" si="155"/>
        <v>#REF!</v>
      </c>
      <c r="BC125" s="990"/>
      <c r="BD125" s="991" t="e">
        <f>BR125*#REF!</f>
        <v>#REF!</v>
      </c>
      <c r="BE125" s="991" t="e">
        <f>BS125*#REF!</f>
        <v>#REF!</v>
      </c>
      <c r="BF125" s="991" t="e">
        <f>BT125*#REF!</f>
        <v>#REF!</v>
      </c>
      <c r="BG125" s="991" t="e">
        <f>BU125*#REF!</f>
        <v>#REF!</v>
      </c>
      <c r="BH125" s="1011" t="e">
        <f>BV125*#REF!</f>
        <v>#REF!</v>
      </c>
      <c r="BI125" s="991" t="e">
        <f>BW125*#REF!</f>
        <v>#REF!</v>
      </c>
      <c r="BJ125" s="991" t="e">
        <f>BX125*#REF!</f>
        <v>#REF!</v>
      </c>
      <c r="BK125" s="991" t="e">
        <f>BY125*#REF!</f>
        <v>#REF!</v>
      </c>
      <c r="BL125" s="991" t="e">
        <f>BZ125*#REF!</f>
        <v>#REF!</v>
      </c>
      <c r="BM125" s="991" t="e">
        <f>CA125*#REF!</f>
        <v>#REF!</v>
      </c>
      <c r="BN125" s="91"/>
      <c r="BO125" s="977">
        <f t="shared" si="179"/>
        <v>0</v>
      </c>
      <c r="BP125" s="977" t="str">
        <f t="shared" si="180"/>
        <v>LR</v>
      </c>
      <c r="BQ125" s="964">
        <f t="shared" si="181"/>
        <v>0</v>
      </c>
      <c r="BR125" s="993">
        <f t="shared" si="182"/>
        <v>0</v>
      </c>
      <c r="BS125" s="993">
        <f t="shared" si="183"/>
        <v>0</v>
      </c>
      <c r="BT125" s="993">
        <f t="shared" si="184"/>
        <v>0</v>
      </c>
      <c r="BU125" s="993">
        <f t="shared" si="185"/>
        <v>0</v>
      </c>
      <c r="BV125" s="1012">
        <f t="shared" si="186"/>
        <v>0</v>
      </c>
      <c r="BW125" s="993">
        <f t="shared" si="187"/>
        <v>0</v>
      </c>
      <c r="BX125" s="993">
        <f t="shared" si="188"/>
        <v>0</v>
      </c>
      <c r="BY125" s="993">
        <f t="shared" si="189"/>
        <v>0</v>
      </c>
      <c r="BZ125" s="993">
        <f t="shared" si="190"/>
        <v>0</v>
      </c>
      <c r="CA125" s="993">
        <f t="shared" si="191"/>
        <v>0</v>
      </c>
      <c r="CB125" s="980">
        <f t="shared" si="192"/>
        <v>0</v>
      </c>
      <c r="CC125" s="978">
        <f t="shared" si="193"/>
        <v>0</v>
      </c>
      <c r="CD125" s="978">
        <f t="shared" si="194"/>
        <v>0</v>
      </c>
      <c r="CF125" s="543"/>
      <c r="CG125" s="547" t="s">
        <v>44</v>
      </c>
      <c r="CH125" s="544" t="s">
        <v>351</v>
      </c>
      <c r="CI125" s="591"/>
      <c r="CJ125" s="591"/>
      <c r="CK125" s="591"/>
      <c r="CL125" s="591"/>
      <c r="CM125" s="591"/>
      <c r="CN125" s="591"/>
      <c r="CO125" s="591"/>
      <c r="CP125" s="591"/>
      <c r="CQ125" s="591"/>
      <c r="CR125" s="591"/>
      <c r="CS125" s="549"/>
      <c r="CT125" s="548"/>
      <c r="CU125" s="548"/>
      <c r="CW125" s="543"/>
      <c r="CX125" s="547" t="s">
        <v>44</v>
      </c>
      <c r="CY125" s="544" t="s">
        <v>305</v>
      </c>
      <c r="CZ125" s="591"/>
      <c r="DA125" s="591"/>
      <c r="DB125" s="591"/>
      <c r="DC125" s="591"/>
      <c r="DD125" s="591"/>
      <c r="DE125" s="591"/>
      <c r="DF125" s="591"/>
      <c r="DG125" s="591"/>
      <c r="DH125" s="591"/>
      <c r="DI125" s="591"/>
      <c r="DJ125" s="549"/>
      <c r="DK125" s="548"/>
      <c r="DL125" s="548"/>
      <c r="DN125" s="543"/>
      <c r="DO125" s="547" t="s">
        <v>44</v>
      </c>
      <c r="DP125" s="544"/>
      <c r="DQ125" s="591"/>
      <c r="DR125" s="591"/>
      <c r="DS125" s="591"/>
      <c r="DT125" s="591"/>
      <c r="DU125" s="591"/>
      <c r="DV125" s="591"/>
      <c r="DW125" s="591"/>
      <c r="DX125" s="591"/>
      <c r="DY125" s="591"/>
      <c r="DZ125" s="591"/>
      <c r="EA125" s="549"/>
      <c r="EB125" s="548"/>
      <c r="EC125" s="548"/>
      <c r="ED125" s="650"/>
      <c r="EF125" s="543"/>
      <c r="EG125" s="547" t="s">
        <v>44</v>
      </c>
      <c r="EH125" s="544"/>
      <c r="EI125" s="701">
        <f t="shared" si="166"/>
        <v>0</v>
      </c>
      <c r="EJ125" s="701">
        <f t="shared" si="159"/>
        <v>0</v>
      </c>
      <c r="EK125" s="701">
        <f t="shared" si="160"/>
        <v>0</v>
      </c>
      <c r="EL125" s="701">
        <f t="shared" si="161"/>
        <v>0</v>
      </c>
      <c r="EM125" s="701">
        <f t="shared" si="213"/>
        <v>0</v>
      </c>
      <c r="EN125" s="701">
        <f t="shared" si="214"/>
        <v>0</v>
      </c>
      <c r="EO125" s="701">
        <f t="shared" si="215"/>
        <v>0</v>
      </c>
      <c r="EP125" s="701">
        <f t="shared" si="162"/>
        <v>0</v>
      </c>
      <c r="EQ125" s="701">
        <f t="shared" si="163"/>
        <v>0</v>
      </c>
      <c r="ER125" s="701">
        <f t="shared" si="164"/>
        <v>0</v>
      </c>
      <c r="ES125" s="690">
        <f t="shared" si="208"/>
        <v>0</v>
      </c>
      <c r="ET125" s="688">
        <f t="shared" si="209"/>
        <v>0</v>
      </c>
      <c r="EU125" s="688">
        <f t="shared" si="210"/>
        <v>0</v>
      </c>
      <c r="EW125" s="543"/>
      <c r="EX125" s="547" t="s">
        <v>44</v>
      </c>
      <c r="EY125" s="544"/>
      <c r="EZ125" s="681">
        <f t="shared" si="216"/>
        <v>0</v>
      </c>
      <c r="FA125" s="681"/>
      <c r="FB125" s="681"/>
      <c r="FC125" s="681"/>
      <c r="FD125" s="681"/>
      <c r="FE125" s="681"/>
      <c r="FF125" s="681"/>
      <c r="FG125" s="681"/>
      <c r="FH125" s="681"/>
      <c r="FI125" s="681"/>
      <c r="FJ125" s="679"/>
      <c r="FK125" s="678"/>
      <c r="FL125" s="678"/>
    </row>
    <row r="126" spans="1:168" ht="14.25" hidden="1" thickBot="1">
      <c r="A126" s="91"/>
      <c r="B126" s="951">
        <f t="shared" si="198"/>
        <v>0</v>
      </c>
      <c r="C126" s="964">
        <f t="shared" si="121"/>
        <v>0</v>
      </c>
      <c r="D126" s="982" t="e">
        <f>IF(I$124=0,0,G126/I$124)</f>
        <v>#REF!</v>
      </c>
      <c r="E126" s="982" t="e">
        <f>IF(J$124=0,0,H126/J$124)</f>
        <v>#REF!</v>
      </c>
      <c r="F126" s="91"/>
      <c r="G126" s="966" t="e">
        <f t="shared" si="196"/>
        <v>#REF!</v>
      </c>
      <c r="H126" s="966" t="e">
        <f t="shared" si="197"/>
        <v>#REF!</v>
      </c>
      <c r="I126" s="1153" t="e">
        <f>SUM(G127:G128)</f>
        <v>#REF!</v>
      </c>
      <c r="J126" s="1153" t="e">
        <f>SUM(H127:H128)</f>
        <v>#REF!</v>
      </c>
      <c r="K126" s="983" t="e">
        <f>IF(#REF!=0,0,1)</f>
        <v>#REF!</v>
      </c>
      <c r="L126" s="983" t="e">
        <f>IF(#REF!=0,0,1)</f>
        <v>#REF!</v>
      </c>
      <c r="M126" s="983">
        <f t="shared" si="178"/>
        <v>0</v>
      </c>
      <c r="N126" s="983">
        <f t="shared" si="211"/>
        <v>0</v>
      </c>
      <c r="O126" s="91"/>
      <c r="P126" s="1156"/>
      <c r="Q126" s="1017"/>
      <c r="R126" s="1100"/>
      <c r="S126" s="1020"/>
      <c r="T126" s="1155"/>
      <c r="U126" s="892"/>
      <c r="V126" s="814">
        <f t="shared" si="169"/>
        <v>0</v>
      </c>
      <c r="W126" s="836">
        <f t="shared" si="168"/>
        <v>0</v>
      </c>
      <c r="X126" s="91"/>
      <c r="Y126" s="929">
        <f t="shared" si="142"/>
        <v>0</v>
      </c>
      <c r="Z126" s="929">
        <f t="shared" si="143"/>
        <v>0</v>
      </c>
      <c r="AA126" s="929">
        <f t="shared" si="144"/>
        <v>0</v>
      </c>
      <c r="AB126" s="929">
        <f t="shared" si="145"/>
        <v>0</v>
      </c>
      <c r="AC126" s="929">
        <f t="shared" si="146"/>
        <v>0</v>
      </c>
      <c r="AD126" s="929">
        <f t="shared" si="147"/>
        <v>0</v>
      </c>
      <c r="AE126" s="929">
        <f t="shared" si="148"/>
        <v>0</v>
      </c>
      <c r="AF126" s="929">
        <f t="shared" si="149"/>
        <v>0</v>
      </c>
      <c r="AG126" s="929">
        <f t="shared" si="150"/>
        <v>0</v>
      </c>
      <c r="AH126" s="929">
        <f t="shared" si="151"/>
        <v>0</v>
      </c>
      <c r="AI126" s="929">
        <f t="shared" si="152"/>
        <v>0</v>
      </c>
      <c r="AJ126" s="929">
        <f t="shared" si="153"/>
        <v>0</v>
      </c>
      <c r="AK126" s="929">
        <f t="shared" si="154"/>
        <v>0</v>
      </c>
      <c r="AL126" s="91"/>
      <c r="AM126" s="989"/>
      <c r="AN126" s="989"/>
      <c r="AO126" s="989"/>
      <c r="AP126" s="989"/>
      <c r="AQ126" s="989"/>
      <c r="AR126" s="989"/>
      <c r="AS126" s="989"/>
      <c r="AT126" s="989"/>
      <c r="AU126" s="989"/>
      <c r="AV126" s="989"/>
      <c r="AW126" s="989"/>
      <c r="AX126" s="989"/>
      <c r="AY126" s="989"/>
      <c r="AZ126" s="91"/>
      <c r="BA126" s="990"/>
      <c r="BB126" s="990" t="e">
        <f t="shared" si="155"/>
        <v>#REF!</v>
      </c>
      <c r="BC126" s="990"/>
      <c r="BD126" s="991" t="e">
        <f>BR126*#REF!</f>
        <v>#REF!</v>
      </c>
      <c r="BE126" s="991" t="e">
        <f>BS126*#REF!</f>
        <v>#REF!</v>
      </c>
      <c r="BF126" s="991" t="e">
        <f>BT126*#REF!</f>
        <v>#REF!</v>
      </c>
      <c r="BG126" s="991" t="e">
        <f>BU126*#REF!</f>
        <v>#REF!</v>
      </c>
      <c r="BH126" s="1011" t="e">
        <f>BV126*#REF!</f>
        <v>#REF!</v>
      </c>
      <c r="BI126" s="991" t="e">
        <f>BW126*#REF!</f>
        <v>#REF!</v>
      </c>
      <c r="BJ126" s="991" t="e">
        <f>BX126*#REF!</f>
        <v>#REF!</v>
      </c>
      <c r="BK126" s="991" t="e">
        <f>BY126*#REF!</f>
        <v>#REF!</v>
      </c>
      <c r="BL126" s="991" t="e">
        <f>BZ126*#REF!</f>
        <v>#REF!</v>
      </c>
      <c r="BM126" s="991" t="e">
        <f>CA126*#REF!</f>
        <v>#REF!</v>
      </c>
      <c r="BN126" s="91"/>
      <c r="BO126" s="977">
        <f t="shared" si="179"/>
        <v>0</v>
      </c>
      <c r="BP126" s="977" t="str">
        <f t="shared" si="180"/>
        <v>LR</v>
      </c>
      <c r="BQ126" s="964">
        <f t="shared" si="181"/>
        <v>0</v>
      </c>
      <c r="BR126" s="993">
        <f t="shared" si="182"/>
        <v>0</v>
      </c>
      <c r="BS126" s="993">
        <f t="shared" si="183"/>
        <v>0</v>
      </c>
      <c r="BT126" s="993">
        <f t="shared" si="184"/>
        <v>0</v>
      </c>
      <c r="BU126" s="993">
        <f t="shared" si="185"/>
        <v>0</v>
      </c>
      <c r="BV126" s="1012">
        <f t="shared" si="186"/>
        <v>0</v>
      </c>
      <c r="BW126" s="993">
        <f t="shared" si="187"/>
        <v>0</v>
      </c>
      <c r="BX126" s="993">
        <f t="shared" si="188"/>
        <v>0</v>
      </c>
      <c r="BY126" s="993">
        <f t="shared" si="189"/>
        <v>0</v>
      </c>
      <c r="BZ126" s="993">
        <f t="shared" si="190"/>
        <v>0</v>
      </c>
      <c r="CA126" s="993">
        <f t="shared" si="191"/>
        <v>0</v>
      </c>
      <c r="CB126" s="980">
        <f t="shared" si="192"/>
        <v>0</v>
      </c>
      <c r="CC126" s="978">
        <f t="shared" si="193"/>
        <v>0</v>
      </c>
      <c r="CD126" s="978">
        <f t="shared" si="194"/>
        <v>0</v>
      </c>
      <c r="CF126" s="543"/>
      <c r="CG126" s="547" t="s">
        <v>44</v>
      </c>
      <c r="CH126" s="544" t="s">
        <v>352</v>
      </c>
      <c r="CI126" s="591"/>
      <c r="CJ126" s="591"/>
      <c r="CK126" s="591"/>
      <c r="CL126" s="591"/>
      <c r="CM126" s="591"/>
      <c r="CN126" s="591"/>
      <c r="CO126" s="591"/>
      <c r="CP126" s="591"/>
      <c r="CQ126" s="591"/>
      <c r="CR126" s="591"/>
      <c r="CS126" s="549"/>
      <c r="CT126" s="548"/>
      <c r="CU126" s="548"/>
      <c r="CW126" s="543"/>
      <c r="CX126" s="547" t="s">
        <v>44</v>
      </c>
      <c r="CY126" s="544" t="s">
        <v>304</v>
      </c>
      <c r="CZ126" s="591">
        <v>1</v>
      </c>
      <c r="DA126" s="591">
        <v>1</v>
      </c>
      <c r="DB126" s="591">
        <v>1</v>
      </c>
      <c r="DC126" s="591">
        <v>1</v>
      </c>
      <c r="DD126" s="591">
        <v>1</v>
      </c>
      <c r="DE126" s="591">
        <v>1</v>
      </c>
      <c r="DF126" s="591">
        <v>1</v>
      </c>
      <c r="DG126" s="591">
        <v>1</v>
      </c>
      <c r="DH126" s="591">
        <v>1</v>
      </c>
      <c r="DI126" s="591">
        <v>1</v>
      </c>
      <c r="DJ126" s="549"/>
      <c r="DK126" s="548"/>
      <c r="DL126" s="548"/>
      <c r="DN126" s="543"/>
      <c r="DO126" s="547" t="s">
        <v>44</v>
      </c>
      <c r="DP126" s="544"/>
      <c r="DQ126" s="591"/>
      <c r="DR126" s="591"/>
      <c r="DS126" s="591"/>
      <c r="DT126" s="591"/>
      <c r="DU126" s="591"/>
      <c r="DV126" s="591"/>
      <c r="DW126" s="591"/>
      <c r="DX126" s="591"/>
      <c r="DY126" s="591"/>
      <c r="DZ126" s="591"/>
      <c r="EA126" s="549"/>
      <c r="EB126" s="548"/>
      <c r="EC126" s="548"/>
      <c r="ED126" s="650"/>
      <c r="EF126" s="543"/>
      <c r="EG126" s="547" t="s">
        <v>44</v>
      </c>
      <c r="EH126" s="544"/>
      <c r="EI126" s="701">
        <f t="shared" si="166"/>
        <v>0</v>
      </c>
      <c r="EJ126" s="701">
        <f t="shared" si="159"/>
        <v>0</v>
      </c>
      <c r="EK126" s="701">
        <f t="shared" si="160"/>
        <v>0</v>
      </c>
      <c r="EL126" s="701">
        <f t="shared" si="161"/>
        <v>0</v>
      </c>
      <c r="EM126" s="701">
        <f t="shared" si="213"/>
        <v>0</v>
      </c>
      <c r="EN126" s="701">
        <f t="shared" si="214"/>
        <v>0</v>
      </c>
      <c r="EO126" s="701">
        <f t="shared" si="215"/>
        <v>0</v>
      </c>
      <c r="EP126" s="701">
        <f t="shared" si="162"/>
        <v>0</v>
      </c>
      <c r="EQ126" s="701">
        <f t="shared" si="163"/>
        <v>0</v>
      </c>
      <c r="ER126" s="701">
        <f t="shared" si="164"/>
        <v>0</v>
      </c>
      <c r="ES126" s="690">
        <f t="shared" si="208"/>
        <v>0</v>
      </c>
      <c r="ET126" s="688">
        <f t="shared" si="209"/>
        <v>0</v>
      </c>
      <c r="EU126" s="688">
        <f t="shared" si="210"/>
        <v>0</v>
      </c>
      <c r="EW126" s="543"/>
      <c r="EX126" s="547" t="s">
        <v>44</v>
      </c>
      <c r="EY126" s="544"/>
      <c r="EZ126" s="681">
        <f t="shared" si="216"/>
        <v>0</v>
      </c>
      <c r="FA126" s="681"/>
      <c r="FB126" s="681"/>
      <c r="FC126" s="681"/>
      <c r="FD126" s="681"/>
      <c r="FE126" s="681"/>
      <c r="FF126" s="681"/>
      <c r="FG126" s="681"/>
      <c r="FH126" s="681"/>
      <c r="FI126" s="681"/>
      <c r="FJ126" s="679"/>
      <c r="FK126" s="678"/>
      <c r="FL126" s="678"/>
    </row>
    <row r="127" spans="1:168" hidden="1">
      <c r="A127" s="91"/>
      <c r="B127" s="951" t="str">
        <f t="shared" si="198"/>
        <v>2.1</v>
      </c>
      <c r="C127" s="981">
        <f t="shared" si="121"/>
        <v>0</v>
      </c>
      <c r="D127" s="982" t="e">
        <f>IF(I$126=0,0,G127/I$126)</f>
        <v>#REF!</v>
      </c>
      <c r="E127" s="982" t="e">
        <f>IF(J$126=0,0,H127/J$126)</f>
        <v>#REF!</v>
      </c>
      <c r="F127" s="91"/>
      <c r="G127" s="983" t="e">
        <f t="shared" si="196"/>
        <v>#REF!</v>
      </c>
      <c r="H127" s="983" t="e">
        <f t="shared" si="197"/>
        <v>#REF!</v>
      </c>
      <c r="I127" s="983"/>
      <c r="J127" s="983"/>
      <c r="K127" s="983" t="e">
        <f>IF(#REF!=0,0,1)</f>
        <v>#REF!</v>
      </c>
      <c r="L127" s="983" t="e">
        <f>IF(#REF!=0,0,1)</f>
        <v>#REF!</v>
      </c>
      <c r="M127" s="983">
        <f t="shared" si="178"/>
        <v>0</v>
      </c>
      <c r="N127" s="983">
        <f t="shared" si="211"/>
        <v>0</v>
      </c>
      <c r="O127" s="91"/>
      <c r="P127" s="1156"/>
      <c r="Q127" s="1157"/>
      <c r="R127" s="1100"/>
      <c r="S127" s="1020"/>
      <c r="T127" s="1155"/>
      <c r="U127" s="892"/>
      <c r="V127" s="828">
        <f t="shared" si="169"/>
        <v>0</v>
      </c>
      <c r="W127" s="844">
        <f t="shared" si="168"/>
        <v>0</v>
      </c>
      <c r="X127" s="91"/>
      <c r="Y127" s="929">
        <f t="shared" si="142"/>
        <v>0</v>
      </c>
      <c r="Z127" s="929">
        <f t="shared" si="143"/>
        <v>0</v>
      </c>
      <c r="AA127" s="929">
        <f t="shared" si="144"/>
        <v>0</v>
      </c>
      <c r="AB127" s="929">
        <f t="shared" si="145"/>
        <v>0</v>
      </c>
      <c r="AC127" s="929">
        <f t="shared" si="146"/>
        <v>0</v>
      </c>
      <c r="AD127" s="929">
        <f t="shared" si="147"/>
        <v>0</v>
      </c>
      <c r="AE127" s="929">
        <f t="shared" si="148"/>
        <v>0</v>
      </c>
      <c r="AF127" s="929">
        <f t="shared" si="149"/>
        <v>0</v>
      </c>
      <c r="AG127" s="929">
        <f t="shared" si="150"/>
        <v>0</v>
      </c>
      <c r="AH127" s="929">
        <f t="shared" si="151"/>
        <v>0</v>
      </c>
      <c r="AI127" s="929">
        <f t="shared" si="152"/>
        <v>0</v>
      </c>
      <c r="AJ127" s="929">
        <f t="shared" si="153"/>
        <v>0</v>
      </c>
      <c r="AK127" s="929">
        <f t="shared" si="154"/>
        <v>0</v>
      </c>
      <c r="AL127" s="91"/>
      <c r="AM127" s="1108"/>
      <c r="AN127" s="1108"/>
      <c r="AO127" s="1108"/>
      <c r="AP127" s="1108"/>
      <c r="AQ127" s="1108"/>
      <c r="AR127" s="1108"/>
      <c r="AS127" s="1108"/>
      <c r="AT127" s="1108"/>
      <c r="AU127" s="1108"/>
      <c r="AV127" s="1108"/>
      <c r="AW127" s="1108"/>
      <c r="AX127" s="1108"/>
      <c r="AY127" s="1108"/>
      <c r="AZ127" s="91"/>
      <c r="BA127" s="990"/>
      <c r="BB127" s="990" t="e">
        <f t="shared" si="155"/>
        <v>#REF!</v>
      </c>
      <c r="BC127" s="990"/>
      <c r="BD127" s="991" t="e">
        <f>BR127*#REF!</f>
        <v>#REF!</v>
      </c>
      <c r="BE127" s="991" t="e">
        <f>BS127*#REF!</f>
        <v>#REF!</v>
      </c>
      <c r="BF127" s="991" t="e">
        <f>BT127*#REF!</f>
        <v>#REF!</v>
      </c>
      <c r="BG127" s="991" t="e">
        <f>BU127*#REF!</f>
        <v>#REF!</v>
      </c>
      <c r="BH127" s="1011" t="e">
        <f>BV127*#REF!</f>
        <v>#REF!</v>
      </c>
      <c r="BI127" s="991" t="e">
        <f>BW127*#REF!</f>
        <v>#REF!</v>
      </c>
      <c r="BJ127" s="991" t="e">
        <f>BX127*#REF!</f>
        <v>#REF!</v>
      </c>
      <c r="BK127" s="991" t="e">
        <f>BY127*#REF!</f>
        <v>#REF!</v>
      </c>
      <c r="BL127" s="991" t="e">
        <f>BZ127*#REF!</f>
        <v>#REF!</v>
      </c>
      <c r="BM127" s="991" t="e">
        <f>CA127*#REF!</f>
        <v>#REF!</v>
      </c>
      <c r="BN127" s="91"/>
      <c r="BO127" s="992" t="str">
        <f t="shared" si="179"/>
        <v>2.1</v>
      </c>
      <c r="BP127" s="992" t="str">
        <f t="shared" si="180"/>
        <v>LR1 2</v>
      </c>
      <c r="BQ127" s="981">
        <f t="shared" si="181"/>
        <v>0</v>
      </c>
      <c r="BR127" s="993">
        <f t="shared" si="182"/>
        <v>0</v>
      </c>
      <c r="BS127" s="993">
        <f t="shared" si="183"/>
        <v>0</v>
      </c>
      <c r="BT127" s="993">
        <f t="shared" si="184"/>
        <v>0</v>
      </c>
      <c r="BU127" s="993">
        <f t="shared" si="185"/>
        <v>0</v>
      </c>
      <c r="BV127" s="1012">
        <f t="shared" si="186"/>
        <v>0</v>
      </c>
      <c r="BW127" s="993">
        <f t="shared" si="187"/>
        <v>0</v>
      </c>
      <c r="BX127" s="993">
        <f t="shared" si="188"/>
        <v>0</v>
      </c>
      <c r="BY127" s="993">
        <f t="shared" si="189"/>
        <v>0</v>
      </c>
      <c r="BZ127" s="993">
        <f t="shared" si="190"/>
        <v>0</v>
      </c>
      <c r="CA127" s="993">
        <f t="shared" si="191"/>
        <v>0</v>
      </c>
      <c r="CB127" s="1126">
        <f t="shared" si="192"/>
        <v>0</v>
      </c>
      <c r="CC127" s="1125">
        <f t="shared" si="193"/>
        <v>0</v>
      </c>
      <c r="CD127" s="1125">
        <f t="shared" si="194"/>
        <v>0</v>
      </c>
      <c r="CF127" s="551" t="s">
        <v>409</v>
      </c>
      <c r="CG127" s="555" t="s">
        <v>45</v>
      </c>
      <c r="CH127" s="552" t="s">
        <v>353</v>
      </c>
      <c r="CI127" s="558"/>
      <c r="CJ127" s="558"/>
      <c r="CK127" s="558"/>
      <c r="CL127" s="558"/>
      <c r="CM127" s="558"/>
      <c r="CN127" s="558"/>
      <c r="CO127" s="558"/>
      <c r="CP127" s="558"/>
      <c r="CQ127" s="558"/>
      <c r="CR127" s="558"/>
      <c r="CS127" s="601"/>
      <c r="CT127" s="600"/>
      <c r="CU127" s="600"/>
      <c r="CW127" s="551" t="s">
        <v>409</v>
      </c>
      <c r="CX127" s="555" t="s">
        <v>45</v>
      </c>
      <c r="CY127" s="552" t="s">
        <v>353</v>
      </c>
      <c r="CZ127" s="558"/>
      <c r="DA127" s="558"/>
      <c r="DB127" s="558"/>
      <c r="DC127" s="558"/>
      <c r="DD127" s="558"/>
      <c r="DE127" s="558"/>
      <c r="DF127" s="558"/>
      <c r="DG127" s="558"/>
      <c r="DH127" s="558"/>
      <c r="DI127" s="558"/>
      <c r="DJ127" s="601"/>
      <c r="DK127" s="600"/>
      <c r="DL127" s="600"/>
      <c r="DN127" s="551" t="s">
        <v>409</v>
      </c>
      <c r="DO127" s="555" t="s">
        <v>45</v>
      </c>
      <c r="DP127" s="552"/>
      <c r="DQ127" s="558"/>
      <c r="DR127" s="558"/>
      <c r="DS127" s="558"/>
      <c r="DT127" s="558"/>
      <c r="DU127" s="558"/>
      <c r="DV127" s="558"/>
      <c r="DW127" s="558"/>
      <c r="DX127" s="558"/>
      <c r="DY127" s="558"/>
      <c r="DZ127" s="558"/>
      <c r="EA127" s="601"/>
      <c r="EB127" s="600"/>
      <c r="EC127" s="600"/>
      <c r="ED127" s="654"/>
      <c r="EF127" s="551" t="s">
        <v>409</v>
      </c>
      <c r="EG127" s="555" t="s">
        <v>45</v>
      </c>
      <c r="EH127" s="552"/>
      <c r="EI127" s="691">
        <f t="shared" si="166"/>
        <v>0</v>
      </c>
      <c r="EJ127" s="691">
        <f t="shared" si="159"/>
        <v>0</v>
      </c>
      <c r="EK127" s="691">
        <f t="shared" si="160"/>
        <v>0</v>
      </c>
      <c r="EL127" s="691">
        <f t="shared" si="161"/>
        <v>0</v>
      </c>
      <c r="EM127" s="691">
        <f t="shared" si="213"/>
        <v>0</v>
      </c>
      <c r="EN127" s="691">
        <f t="shared" si="214"/>
        <v>0</v>
      </c>
      <c r="EO127" s="691">
        <f t="shared" si="215"/>
        <v>0</v>
      </c>
      <c r="EP127" s="691">
        <f t="shared" si="162"/>
        <v>0</v>
      </c>
      <c r="EQ127" s="691">
        <f t="shared" si="163"/>
        <v>0</v>
      </c>
      <c r="ER127" s="691">
        <f t="shared" si="164"/>
        <v>0</v>
      </c>
      <c r="ES127" s="707">
        <f t="shared" si="208"/>
        <v>0</v>
      </c>
      <c r="ET127" s="706">
        <f t="shared" si="209"/>
        <v>0</v>
      </c>
      <c r="EU127" s="706">
        <f t="shared" si="210"/>
        <v>0</v>
      </c>
      <c r="EW127" s="551" t="s">
        <v>409</v>
      </c>
      <c r="EX127" s="555" t="s">
        <v>45</v>
      </c>
      <c r="EY127" s="552"/>
      <c r="EZ127" s="680">
        <f t="shared" si="216"/>
        <v>0</v>
      </c>
      <c r="FA127" s="680"/>
      <c r="FB127" s="680"/>
      <c r="FC127" s="680"/>
      <c r="FD127" s="680"/>
      <c r="FE127" s="680"/>
      <c r="FF127" s="680"/>
      <c r="FG127" s="680"/>
      <c r="FH127" s="680"/>
      <c r="FI127" s="680"/>
      <c r="FJ127" s="762"/>
      <c r="FK127" s="683"/>
      <c r="FL127" s="683"/>
    </row>
    <row r="128" spans="1:168" ht="14.25" hidden="1" thickBot="1">
      <c r="A128" s="91"/>
      <c r="B128" s="951" t="str">
        <f t="shared" si="198"/>
        <v>2.2</v>
      </c>
      <c r="C128" s="981">
        <f t="shared" si="121"/>
        <v>0</v>
      </c>
      <c r="D128" s="982" t="e">
        <f>IF(I$126=0,0,G128/I$126)</f>
        <v>#REF!</v>
      </c>
      <c r="E128" s="982" t="e">
        <f>IF(J$126=0,0,H128/J$126)</f>
        <v>#REF!</v>
      </c>
      <c r="F128" s="91"/>
      <c r="G128" s="983" t="e">
        <f t="shared" si="196"/>
        <v>#REF!</v>
      </c>
      <c r="H128" s="983" t="e">
        <f t="shared" si="197"/>
        <v>#REF!</v>
      </c>
      <c r="I128" s="983"/>
      <c r="J128" s="983"/>
      <c r="K128" s="983" t="e">
        <f>IF(#REF!=0,0,1)</f>
        <v>#REF!</v>
      </c>
      <c r="L128" s="983" t="e">
        <f>IF(#REF!=0,0,1)</f>
        <v>#REF!</v>
      </c>
      <c r="M128" s="983">
        <f t="shared" si="178"/>
        <v>0</v>
      </c>
      <c r="N128" s="983">
        <f t="shared" si="211"/>
        <v>0</v>
      </c>
      <c r="O128" s="91"/>
      <c r="P128" s="1158"/>
      <c r="Q128" s="1157"/>
      <c r="R128" s="1100"/>
      <c r="S128" s="1020"/>
      <c r="T128" s="1155"/>
      <c r="U128" s="892"/>
      <c r="V128" s="829">
        <f t="shared" si="169"/>
        <v>0</v>
      </c>
      <c r="W128" s="845">
        <f t="shared" si="168"/>
        <v>0</v>
      </c>
      <c r="X128" s="91"/>
      <c r="Y128" s="929">
        <f t="shared" si="142"/>
        <v>0</v>
      </c>
      <c r="Z128" s="929">
        <f t="shared" si="143"/>
        <v>0</v>
      </c>
      <c r="AA128" s="929">
        <f t="shared" si="144"/>
        <v>0</v>
      </c>
      <c r="AB128" s="929">
        <f t="shared" si="145"/>
        <v>0</v>
      </c>
      <c r="AC128" s="929">
        <f t="shared" si="146"/>
        <v>0</v>
      </c>
      <c r="AD128" s="929">
        <f t="shared" si="147"/>
        <v>0</v>
      </c>
      <c r="AE128" s="929">
        <f t="shared" si="148"/>
        <v>0</v>
      </c>
      <c r="AF128" s="929">
        <f t="shared" si="149"/>
        <v>0</v>
      </c>
      <c r="AG128" s="929">
        <f t="shared" si="150"/>
        <v>0</v>
      </c>
      <c r="AH128" s="929">
        <f t="shared" si="151"/>
        <v>0</v>
      </c>
      <c r="AI128" s="929">
        <f t="shared" si="152"/>
        <v>0</v>
      </c>
      <c r="AJ128" s="929">
        <f t="shared" si="153"/>
        <v>0</v>
      </c>
      <c r="AK128" s="929">
        <f t="shared" si="154"/>
        <v>0</v>
      </c>
      <c r="AL128" s="91"/>
      <c r="AM128" s="1018"/>
      <c r="AN128" s="1018"/>
      <c r="AO128" s="1018"/>
      <c r="AP128" s="1018"/>
      <c r="AQ128" s="1018"/>
      <c r="AR128" s="1018"/>
      <c r="AS128" s="1018"/>
      <c r="AT128" s="1018"/>
      <c r="AU128" s="1018"/>
      <c r="AV128" s="1018"/>
      <c r="AW128" s="1018"/>
      <c r="AX128" s="1018"/>
      <c r="AY128" s="1018"/>
      <c r="AZ128" s="91"/>
      <c r="BA128" s="990"/>
      <c r="BB128" s="990" t="e">
        <f t="shared" si="155"/>
        <v>#REF!</v>
      </c>
      <c r="BC128" s="990"/>
      <c r="BD128" s="991" t="e">
        <f>BR128*#REF!</f>
        <v>#REF!</v>
      </c>
      <c r="BE128" s="991" t="e">
        <f>BS128*#REF!</f>
        <v>#REF!</v>
      </c>
      <c r="BF128" s="991" t="e">
        <f>BT128*#REF!</f>
        <v>#REF!</v>
      </c>
      <c r="BG128" s="991" t="e">
        <f>BU128*#REF!</f>
        <v>#REF!</v>
      </c>
      <c r="BH128" s="1011" t="e">
        <f>BV128*#REF!</f>
        <v>#REF!</v>
      </c>
      <c r="BI128" s="991" t="e">
        <f>BW128*#REF!</f>
        <v>#REF!</v>
      </c>
      <c r="BJ128" s="991" t="e">
        <f>BX128*#REF!</f>
        <v>#REF!</v>
      </c>
      <c r="BK128" s="991" t="e">
        <f>BY128*#REF!</f>
        <v>#REF!</v>
      </c>
      <c r="BL128" s="991" t="e">
        <f>BZ128*#REF!</f>
        <v>#REF!</v>
      </c>
      <c r="BM128" s="991" t="e">
        <f>CA128*#REF!</f>
        <v>#REF!</v>
      </c>
      <c r="BN128" s="91"/>
      <c r="BO128" s="992" t="str">
        <f t="shared" si="179"/>
        <v>2.2</v>
      </c>
      <c r="BP128" s="992" t="str">
        <f t="shared" si="180"/>
        <v>LR1 2</v>
      </c>
      <c r="BQ128" s="981">
        <f t="shared" si="181"/>
        <v>0</v>
      </c>
      <c r="BR128" s="993">
        <f t="shared" si="182"/>
        <v>0</v>
      </c>
      <c r="BS128" s="993">
        <f t="shared" si="183"/>
        <v>0</v>
      </c>
      <c r="BT128" s="993">
        <f t="shared" si="184"/>
        <v>0</v>
      </c>
      <c r="BU128" s="993">
        <f t="shared" si="185"/>
        <v>0</v>
      </c>
      <c r="BV128" s="1012">
        <f t="shared" si="186"/>
        <v>0</v>
      </c>
      <c r="BW128" s="993">
        <f t="shared" si="187"/>
        <v>0</v>
      </c>
      <c r="BX128" s="993">
        <f t="shared" si="188"/>
        <v>0</v>
      </c>
      <c r="BY128" s="993">
        <f t="shared" si="189"/>
        <v>0</v>
      </c>
      <c r="BZ128" s="993">
        <f t="shared" si="190"/>
        <v>0</v>
      </c>
      <c r="CA128" s="993">
        <f t="shared" si="191"/>
        <v>0</v>
      </c>
      <c r="CB128" s="1126">
        <f t="shared" si="192"/>
        <v>0</v>
      </c>
      <c r="CC128" s="1125">
        <f t="shared" si="193"/>
        <v>0</v>
      </c>
      <c r="CD128" s="1125">
        <f t="shared" si="194"/>
        <v>0</v>
      </c>
      <c r="CF128" s="551" t="s">
        <v>410</v>
      </c>
      <c r="CG128" s="555" t="s">
        <v>45</v>
      </c>
      <c r="CH128" s="552" t="s">
        <v>354</v>
      </c>
      <c r="CI128" s="558"/>
      <c r="CJ128" s="558"/>
      <c r="CK128" s="558"/>
      <c r="CL128" s="558"/>
      <c r="CM128" s="558"/>
      <c r="CN128" s="558"/>
      <c r="CO128" s="558"/>
      <c r="CP128" s="558"/>
      <c r="CQ128" s="558"/>
      <c r="CR128" s="558"/>
      <c r="CS128" s="601"/>
      <c r="CT128" s="600"/>
      <c r="CU128" s="600"/>
      <c r="CW128" s="551" t="s">
        <v>410</v>
      </c>
      <c r="CX128" s="555" t="s">
        <v>45</v>
      </c>
      <c r="CY128" s="552" t="s">
        <v>354</v>
      </c>
      <c r="CZ128" s="558"/>
      <c r="DA128" s="558"/>
      <c r="DB128" s="558"/>
      <c r="DC128" s="558"/>
      <c r="DD128" s="558"/>
      <c r="DE128" s="558"/>
      <c r="DF128" s="558"/>
      <c r="DG128" s="558"/>
      <c r="DH128" s="558"/>
      <c r="DI128" s="558"/>
      <c r="DJ128" s="601"/>
      <c r="DK128" s="600"/>
      <c r="DL128" s="600"/>
      <c r="DN128" s="551" t="s">
        <v>410</v>
      </c>
      <c r="DO128" s="555" t="s">
        <v>45</v>
      </c>
      <c r="DP128" s="552"/>
      <c r="DQ128" s="558"/>
      <c r="DR128" s="558"/>
      <c r="DS128" s="558"/>
      <c r="DT128" s="558"/>
      <c r="DU128" s="558"/>
      <c r="DV128" s="558"/>
      <c r="DW128" s="558"/>
      <c r="DX128" s="558"/>
      <c r="DY128" s="558"/>
      <c r="DZ128" s="558"/>
      <c r="EA128" s="601"/>
      <c r="EB128" s="600"/>
      <c r="EC128" s="600"/>
      <c r="ED128" s="654"/>
      <c r="EF128" s="551" t="s">
        <v>410</v>
      </c>
      <c r="EG128" s="555" t="s">
        <v>45</v>
      </c>
      <c r="EH128" s="552"/>
      <c r="EI128" s="691">
        <f t="shared" si="166"/>
        <v>0</v>
      </c>
      <c r="EJ128" s="691">
        <f t="shared" si="159"/>
        <v>0</v>
      </c>
      <c r="EK128" s="691">
        <f t="shared" si="160"/>
        <v>0</v>
      </c>
      <c r="EL128" s="691">
        <f t="shared" si="161"/>
        <v>0</v>
      </c>
      <c r="EM128" s="691">
        <f t="shared" si="213"/>
        <v>0</v>
      </c>
      <c r="EN128" s="691">
        <f t="shared" si="214"/>
        <v>0</v>
      </c>
      <c r="EO128" s="691">
        <f t="shared" si="215"/>
        <v>0</v>
      </c>
      <c r="EP128" s="691">
        <f t="shared" si="162"/>
        <v>0</v>
      </c>
      <c r="EQ128" s="691">
        <f t="shared" si="163"/>
        <v>0</v>
      </c>
      <c r="ER128" s="691">
        <f t="shared" si="164"/>
        <v>0</v>
      </c>
      <c r="ES128" s="707">
        <f t="shared" si="208"/>
        <v>0</v>
      </c>
      <c r="ET128" s="706">
        <f t="shared" si="209"/>
        <v>0</v>
      </c>
      <c r="EU128" s="706">
        <f t="shared" si="210"/>
        <v>0</v>
      </c>
      <c r="EW128" s="551" t="s">
        <v>410</v>
      </c>
      <c r="EX128" s="555" t="s">
        <v>45</v>
      </c>
      <c r="EY128" s="552"/>
      <c r="EZ128" s="680">
        <f t="shared" si="216"/>
        <v>0</v>
      </c>
      <c r="FA128" s="680"/>
      <c r="FB128" s="680"/>
      <c r="FC128" s="680"/>
      <c r="FD128" s="680"/>
      <c r="FE128" s="680"/>
      <c r="FF128" s="680"/>
      <c r="FG128" s="680"/>
      <c r="FH128" s="680"/>
      <c r="FI128" s="680"/>
      <c r="FJ128" s="762"/>
      <c r="FK128" s="683"/>
      <c r="FL128" s="683"/>
    </row>
    <row r="129" spans="1:168" ht="14.25" thickBot="1">
      <c r="A129" s="91"/>
      <c r="B129" s="951">
        <f t="shared" si="198"/>
        <v>3</v>
      </c>
      <c r="C129" s="964" t="str">
        <f t="shared" si="121"/>
        <v>設備システムの高効率化</v>
      </c>
      <c r="D129" s="965" t="e">
        <f>IF(I$122=0,0,G129/I$122)</f>
        <v>#REF!</v>
      </c>
      <c r="E129" s="966" t="e">
        <f>IF(J$122=0,0,H129/J$122)</f>
        <v>#REF!</v>
      </c>
      <c r="F129" s="91"/>
      <c r="G129" s="966" t="e">
        <f t="shared" si="196"/>
        <v>#REF!</v>
      </c>
      <c r="H129" s="966" t="e">
        <f t="shared" si="197"/>
        <v>#REF!</v>
      </c>
      <c r="I129" s="1153" t="e">
        <f>SUM(G130:G131)</f>
        <v>#REF!</v>
      </c>
      <c r="J129" s="1153" t="e">
        <f>SUM(H130:H131)</f>
        <v>#REF!</v>
      </c>
      <c r="K129" s="966" t="e">
        <f>IF(#REF!=0,0,1)</f>
        <v>#REF!</v>
      </c>
      <c r="L129" s="966" t="e">
        <f>IF(#REF!=0,0,1)</f>
        <v>#REF!</v>
      </c>
      <c r="M129" s="966">
        <f t="shared" si="178"/>
        <v>0.5</v>
      </c>
      <c r="N129" s="966">
        <f t="shared" si="211"/>
        <v>0</v>
      </c>
      <c r="O129" s="91"/>
      <c r="P129" s="1154">
        <v>3</v>
      </c>
      <c r="Q129" s="1020" t="s">
        <v>355</v>
      </c>
      <c r="R129" s="1020"/>
      <c r="S129" s="1020"/>
      <c r="T129" s="1155"/>
      <c r="U129" s="892"/>
      <c r="V129" s="822">
        <f t="shared" si="169"/>
        <v>0</v>
      </c>
      <c r="W129" s="802">
        <f t="shared" si="168"/>
        <v>0</v>
      </c>
      <c r="X129" s="91"/>
      <c r="Y129" s="929">
        <f t="shared" si="142"/>
        <v>0</v>
      </c>
      <c r="Z129" s="929">
        <f t="shared" si="143"/>
        <v>0</v>
      </c>
      <c r="AA129" s="929">
        <f t="shared" si="144"/>
        <v>0</v>
      </c>
      <c r="AB129" s="929">
        <f t="shared" si="145"/>
        <v>0</v>
      </c>
      <c r="AC129" s="929">
        <f t="shared" si="146"/>
        <v>0</v>
      </c>
      <c r="AD129" s="929">
        <f t="shared" si="147"/>
        <v>0</v>
      </c>
      <c r="AE129" s="929">
        <f t="shared" si="148"/>
        <v>0</v>
      </c>
      <c r="AF129" s="929">
        <f t="shared" si="149"/>
        <v>0</v>
      </c>
      <c r="AG129" s="929">
        <f t="shared" si="150"/>
        <v>0</v>
      </c>
      <c r="AH129" s="929">
        <f t="shared" si="151"/>
        <v>0</v>
      </c>
      <c r="AI129" s="929">
        <f t="shared" si="152"/>
        <v>0</v>
      </c>
      <c r="AJ129" s="929">
        <f t="shared" si="153"/>
        <v>0</v>
      </c>
      <c r="AK129" s="929">
        <f t="shared" si="154"/>
        <v>0</v>
      </c>
      <c r="AL129" s="91"/>
      <c r="AM129" s="1064" t="s">
        <v>951</v>
      </c>
      <c r="AN129" s="1064" t="s">
        <v>951</v>
      </c>
      <c r="AO129" s="1064" t="s">
        <v>951</v>
      </c>
      <c r="AP129" s="1064" t="s">
        <v>951</v>
      </c>
      <c r="AQ129" s="1064" t="s">
        <v>951</v>
      </c>
      <c r="AR129" s="1064" t="s">
        <v>951</v>
      </c>
      <c r="AS129" s="1064" t="s">
        <v>951</v>
      </c>
      <c r="AT129" s="1064" t="s">
        <v>951</v>
      </c>
      <c r="AU129" s="1064" t="s">
        <v>951</v>
      </c>
      <c r="AV129" s="1064" t="s">
        <v>951</v>
      </c>
      <c r="AW129" s="1064" t="s">
        <v>951</v>
      </c>
      <c r="AX129" s="1064" t="s">
        <v>951</v>
      </c>
      <c r="AY129" s="1064" t="s">
        <v>951</v>
      </c>
      <c r="AZ129" s="91"/>
      <c r="BA129" s="974" t="e">
        <f>BB129/$BC$122</f>
        <v>#REF!</v>
      </c>
      <c r="BB129" s="1151" t="e">
        <f>D129</f>
        <v>#REF!</v>
      </c>
      <c r="BC129" s="1078"/>
      <c r="BD129" s="1079" t="e">
        <f>BR129*#REF!</f>
        <v>#REF!</v>
      </c>
      <c r="BE129" s="1079" t="e">
        <f>BS129*#REF!</f>
        <v>#REF!</v>
      </c>
      <c r="BF129" s="1079" t="e">
        <f>BT129*#REF!</f>
        <v>#REF!</v>
      </c>
      <c r="BG129" s="1079" t="e">
        <f>BU129*#REF!</f>
        <v>#REF!</v>
      </c>
      <c r="BH129" s="976" t="e">
        <f>BV129*#REF!</f>
        <v>#REF!</v>
      </c>
      <c r="BI129" s="1079" t="e">
        <f>BW129*#REF!</f>
        <v>#REF!</v>
      </c>
      <c r="BJ129" s="1079" t="e">
        <f>BX129*#REF!</f>
        <v>#REF!</v>
      </c>
      <c r="BK129" s="1079" t="e">
        <f>BY129*#REF!</f>
        <v>#REF!</v>
      </c>
      <c r="BL129" s="1079" t="e">
        <f>BZ129*#REF!</f>
        <v>#REF!</v>
      </c>
      <c r="BM129" s="1079" t="e">
        <f>CA129*#REF!</f>
        <v>#REF!</v>
      </c>
      <c r="BN129" s="91"/>
      <c r="BO129" s="977">
        <f t="shared" si="179"/>
        <v>3</v>
      </c>
      <c r="BP129" s="977" t="str">
        <f t="shared" si="180"/>
        <v>LR1</v>
      </c>
      <c r="BQ129" s="964" t="str">
        <f t="shared" si="181"/>
        <v>設備システムの高効率化</v>
      </c>
      <c r="BR129" s="1080">
        <f t="shared" si="182"/>
        <v>0.5</v>
      </c>
      <c r="BS129" s="1080">
        <f t="shared" si="183"/>
        <v>0.5</v>
      </c>
      <c r="BT129" s="1080">
        <f t="shared" si="184"/>
        <v>0.5</v>
      </c>
      <c r="BU129" s="1080">
        <f t="shared" si="185"/>
        <v>0.5</v>
      </c>
      <c r="BV129" s="979">
        <f t="shared" si="186"/>
        <v>0.5</v>
      </c>
      <c r="BW129" s="1080">
        <f t="shared" si="187"/>
        <v>0.625</v>
      </c>
      <c r="BX129" s="1080">
        <f t="shared" si="188"/>
        <v>0.5</v>
      </c>
      <c r="BY129" s="1080">
        <f t="shared" si="189"/>
        <v>0.5</v>
      </c>
      <c r="BZ129" s="1080">
        <f t="shared" si="190"/>
        <v>0.5</v>
      </c>
      <c r="CA129" s="1080">
        <f t="shared" si="191"/>
        <v>0.5</v>
      </c>
      <c r="CB129" s="980">
        <f t="shared" si="192"/>
        <v>0</v>
      </c>
      <c r="CC129" s="978">
        <f t="shared" si="193"/>
        <v>0</v>
      </c>
      <c r="CD129" s="978">
        <f t="shared" si="194"/>
        <v>0</v>
      </c>
      <c r="CF129" s="543">
        <v>3</v>
      </c>
      <c r="CG129" s="547" t="s">
        <v>492</v>
      </c>
      <c r="CH129" s="544" t="s">
        <v>355</v>
      </c>
      <c r="CI129" s="591">
        <v>0.5</v>
      </c>
      <c r="CJ129" s="591">
        <v>0.5</v>
      </c>
      <c r="CK129" s="591">
        <v>0.5</v>
      </c>
      <c r="CL129" s="591">
        <v>0.5</v>
      </c>
      <c r="CM129" s="591">
        <v>0.5</v>
      </c>
      <c r="CN129" s="624">
        <v>0.625</v>
      </c>
      <c r="CO129" s="591">
        <v>0.5</v>
      </c>
      <c r="CP129" s="591">
        <v>0.5</v>
      </c>
      <c r="CQ129" s="591">
        <v>0.5</v>
      </c>
      <c r="CR129" s="591">
        <v>0.5</v>
      </c>
      <c r="CS129" s="549"/>
      <c r="CT129" s="548"/>
      <c r="CU129" s="548"/>
      <c r="CW129" s="543">
        <v>3</v>
      </c>
      <c r="CX129" s="547" t="s">
        <v>492</v>
      </c>
      <c r="CY129" s="544" t="s">
        <v>355</v>
      </c>
      <c r="CZ129" s="591">
        <v>0.5</v>
      </c>
      <c r="DA129" s="591">
        <v>0.5</v>
      </c>
      <c r="DB129" s="591">
        <v>0.5</v>
      </c>
      <c r="DC129" s="591">
        <v>0.5</v>
      </c>
      <c r="DD129" s="591">
        <v>0.5</v>
      </c>
      <c r="DE129" s="624">
        <v>0.625</v>
      </c>
      <c r="DF129" s="591">
        <v>0.5</v>
      </c>
      <c r="DG129" s="591">
        <v>0.5</v>
      </c>
      <c r="DH129" s="591">
        <v>0.5</v>
      </c>
      <c r="DI129" s="591">
        <v>0.5</v>
      </c>
      <c r="DJ129" s="549"/>
      <c r="DK129" s="548"/>
      <c r="DL129" s="548"/>
      <c r="DN129" s="543">
        <v>3</v>
      </c>
      <c r="DO129" s="547" t="s">
        <v>492</v>
      </c>
      <c r="DP129" s="544" t="s">
        <v>355</v>
      </c>
      <c r="DQ129" s="591">
        <v>0.5</v>
      </c>
      <c r="DR129" s="591">
        <v>0.5</v>
      </c>
      <c r="DS129" s="591">
        <v>0.5</v>
      </c>
      <c r="DT129" s="591">
        <v>0.5</v>
      </c>
      <c r="DU129" s="591">
        <v>0.5</v>
      </c>
      <c r="DV129" s="624">
        <v>0.625</v>
      </c>
      <c r="DW129" s="591">
        <v>0.5</v>
      </c>
      <c r="DX129" s="591">
        <v>0.5</v>
      </c>
      <c r="DY129" s="591">
        <v>0.5</v>
      </c>
      <c r="DZ129" s="591">
        <v>0.5</v>
      </c>
      <c r="EA129" s="549"/>
      <c r="EB129" s="548"/>
      <c r="EC129" s="548"/>
      <c r="ED129" s="650"/>
      <c r="EF129" s="543">
        <v>3</v>
      </c>
      <c r="EG129" s="547" t="s">
        <v>492</v>
      </c>
      <c r="EH129" s="544" t="s">
        <v>355</v>
      </c>
      <c r="EI129" s="701">
        <f t="shared" si="166"/>
        <v>0.5</v>
      </c>
      <c r="EJ129" s="701">
        <f t="shared" si="159"/>
        <v>0.5</v>
      </c>
      <c r="EK129" s="701">
        <f t="shared" si="160"/>
        <v>0.5</v>
      </c>
      <c r="EL129" s="701">
        <f t="shared" si="161"/>
        <v>0.5</v>
      </c>
      <c r="EM129" s="701">
        <f t="shared" si="213"/>
        <v>0.5</v>
      </c>
      <c r="EN129" s="701">
        <f t="shared" si="214"/>
        <v>0.625</v>
      </c>
      <c r="EO129" s="701">
        <f t="shared" si="215"/>
        <v>0.5</v>
      </c>
      <c r="EP129" s="701">
        <f t="shared" si="162"/>
        <v>0.5</v>
      </c>
      <c r="EQ129" s="701">
        <f t="shared" si="163"/>
        <v>0.5</v>
      </c>
      <c r="ER129" s="701">
        <f t="shared" si="164"/>
        <v>0.5</v>
      </c>
      <c r="ES129" s="690">
        <f t="shared" si="208"/>
        <v>0</v>
      </c>
      <c r="ET129" s="688">
        <f t="shared" si="209"/>
        <v>0</v>
      </c>
      <c r="EU129" s="688">
        <f t="shared" si="210"/>
        <v>0</v>
      </c>
      <c r="EW129" s="543">
        <v>3</v>
      </c>
      <c r="EX129" s="547" t="s">
        <v>492</v>
      </c>
      <c r="EY129" s="544" t="s">
        <v>355</v>
      </c>
      <c r="EZ129" s="681">
        <f t="shared" si="216"/>
        <v>0.5</v>
      </c>
      <c r="FA129" s="681"/>
      <c r="FB129" s="681"/>
      <c r="FC129" s="681"/>
      <c r="FD129" s="681"/>
      <c r="FE129" s="681"/>
      <c r="FF129" s="681"/>
      <c r="FG129" s="681"/>
      <c r="FH129" s="681"/>
      <c r="FI129" s="681"/>
      <c r="FJ129" s="679"/>
      <c r="FK129" s="678"/>
      <c r="FL129" s="678"/>
    </row>
    <row r="130" spans="1:168" ht="14.25" hidden="1" thickBot="1">
      <c r="A130" s="91"/>
      <c r="B130" s="951" t="str">
        <f t="shared" si="198"/>
        <v>3a.3b</v>
      </c>
      <c r="C130" s="964" t="str">
        <f t="shared" si="121"/>
        <v>非住宅部分</v>
      </c>
      <c r="D130" s="965" t="e">
        <f>IF(I$129=0,0,G130/I$129)</f>
        <v>#REF!</v>
      </c>
      <c r="E130" s="966" t="e">
        <f>IF(J$129=0,0,H130/J$129)</f>
        <v>#REF!</v>
      </c>
      <c r="F130" s="91"/>
      <c r="G130" s="966" t="e">
        <f t="shared" si="196"/>
        <v>#REF!</v>
      </c>
      <c r="H130" s="966" t="e">
        <f t="shared" si="197"/>
        <v>#REF!</v>
      </c>
      <c r="I130" s="966"/>
      <c r="J130" s="966"/>
      <c r="K130" s="966" t="e">
        <f>IF(#REF!=0,0,1)</f>
        <v>#REF!</v>
      </c>
      <c r="L130" s="966" t="e">
        <f>IF(#REF!=0,0,1)</f>
        <v>#REF!</v>
      </c>
      <c r="M130" s="966">
        <f t="shared" si="178"/>
        <v>1</v>
      </c>
      <c r="N130" s="966">
        <f t="shared" si="211"/>
        <v>0</v>
      </c>
      <c r="O130" s="91"/>
      <c r="P130" s="1159"/>
      <c r="Q130" s="1160"/>
      <c r="R130" s="1161" t="s">
        <v>825</v>
      </c>
      <c r="S130" s="1162"/>
      <c r="T130" s="1004"/>
      <c r="U130" s="892"/>
      <c r="V130" s="830">
        <f t="shared" si="169"/>
        <v>0</v>
      </c>
      <c r="W130" s="846">
        <f t="shared" si="168"/>
        <v>0</v>
      </c>
      <c r="X130" s="91"/>
      <c r="Y130" s="929">
        <f t="shared" si="142"/>
        <v>0</v>
      </c>
      <c r="Z130" s="929">
        <f t="shared" si="143"/>
        <v>0</v>
      </c>
      <c r="AA130" s="929">
        <f t="shared" si="144"/>
        <v>0</v>
      </c>
      <c r="AB130" s="929">
        <f t="shared" si="145"/>
        <v>0</v>
      </c>
      <c r="AC130" s="929">
        <f t="shared" si="146"/>
        <v>0</v>
      </c>
      <c r="AD130" s="929">
        <f t="shared" si="147"/>
        <v>0</v>
      </c>
      <c r="AE130" s="929">
        <f t="shared" si="148"/>
        <v>0</v>
      </c>
      <c r="AF130" s="929">
        <f t="shared" si="149"/>
        <v>0</v>
      </c>
      <c r="AG130" s="929">
        <f t="shared" si="150"/>
        <v>0</v>
      </c>
      <c r="AH130" s="929">
        <f t="shared" si="151"/>
        <v>0</v>
      </c>
      <c r="AI130" s="929">
        <f t="shared" si="152"/>
        <v>0</v>
      </c>
      <c r="AJ130" s="929">
        <f t="shared" si="153"/>
        <v>0</v>
      </c>
      <c r="AK130" s="929">
        <f t="shared" si="154"/>
        <v>0</v>
      </c>
      <c r="AL130" s="91"/>
      <c r="AM130" s="1085" t="s">
        <v>126</v>
      </c>
      <c r="AN130" s="1085" t="s">
        <v>126</v>
      </c>
      <c r="AO130" s="1085" t="s">
        <v>126</v>
      </c>
      <c r="AP130" s="1085" t="s">
        <v>126</v>
      </c>
      <c r="AQ130" s="1085" t="s">
        <v>126</v>
      </c>
      <c r="AR130" s="1085" t="s">
        <v>126</v>
      </c>
      <c r="AS130" s="1085" t="s">
        <v>126</v>
      </c>
      <c r="AT130" s="1085" t="s">
        <v>126</v>
      </c>
      <c r="AU130" s="1085" t="s">
        <v>126</v>
      </c>
      <c r="AV130" s="1085" t="s">
        <v>126</v>
      </c>
      <c r="AW130" s="1085" t="s">
        <v>126</v>
      </c>
      <c r="AX130" s="1085" t="s">
        <v>126</v>
      </c>
      <c r="AY130" s="1085" t="s">
        <v>126</v>
      </c>
      <c r="AZ130" s="91"/>
      <c r="BA130" s="990"/>
      <c r="BB130" s="990" t="e">
        <f t="shared" si="155"/>
        <v>#REF!</v>
      </c>
      <c r="BC130" s="990"/>
      <c r="BD130" s="991" t="e">
        <f>BR130*#REF!</f>
        <v>#REF!</v>
      </c>
      <c r="BE130" s="991" t="e">
        <f>BS130*#REF!</f>
        <v>#REF!</v>
      </c>
      <c r="BF130" s="991" t="e">
        <f>BT130*#REF!</f>
        <v>#REF!</v>
      </c>
      <c r="BG130" s="991" t="e">
        <f>BU130*#REF!</f>
        <v>#REF!</v>
      </c>
      <c r="BH130" s="1011" t="e">
        <f>BV130*#REF!</f>
        <v>#REF!</v>
      </c>
      <c r="BI130" s="991" t="e">
        <f>BW130*#REF!</f>
        <v>#REF!</v>
      </c>
      <c r="BJ130" s="991" t="e">
        <f>BX130*#REF!</f>
        <v>#REF!</v>
      </c>
      <c r="BK130" s="991" t="e">
        <f>BY130*#REF!</f>
        <v>#REF!</v>
      </c>
      <c r="BL130" s="991" t="e">
        <f>BZ130*#REF!</f>
        <v>#REF!</v>
      </c>
      <c r="BM130" s="991" t="e">
        <f>CA130*#REF!</f>
        <v>#REF!</v>
      </c>
      <c r="BN130" s="91"/>
      <c r="BO130" s="977" t="str">
        <f t="shared" si="179"/>
        <v>3a.3b</v>
      </c>
      <c r="BP130" s="977" t="str">
        <f t="shared" si="180"/>
        <v>LR1 3</v>
      </c>
      <c r="BQ130" s="964" t="str">
        <f t="shared" si="181"/>
        <v>非住宅部分</v>
      </c>
      <c r="BR130" s="993">
        <f t="shared" si="182"/>
        <v>1</v>
      </c>
      <c r="BS130" s="993">
        <f t="shared" si="183"/>
        <v>1</v>
      </c>
      <c r="BT130" s="993">
        <f t="shared" si="184"/>
        <v>1</v>
      </c>
      <c r="BU130" s="993">
        <f t="shared" si="185"/>
        <v>1</v>
      </c>
      <c r="BV130" s="1012">
        <f t="shared" si="186"/>
        <v>1</v>
      </c>
      <c r="BW130" s="993">
        <f t="shared" si="187"/>
        <v>1</v>
      </c>
      <c r="BX130" s="993">
        <f t="shared" si="188"/>
        <v>1</v>
      </c>
      <c r="BY130" s="993">
        <f t="shared" si="189"/>
        <v>1</v>
      </c>
      <c r="BZ130" s="993">
        <f t="shared" si="190"/>
        <v>1</v>
      </c>
      <c r="CA130" s="993">
        <f t="shared" si="191"/>
        <v>0</v>
      </c>
      <c r="CB130" s="980">
        <f t="shared" si="192"/>
        <v>0</v>
      </c>
      <c r="CC130" s="978">
        <f t="shared" si="193"/>
        <v>0</v>
      </c>
      <c r="CD130" s="978">
        <f t="shared" si="194"/>
        <v>0</v>
      </c>
      <c r="CF130" s="543" t="s">
        <v>411</v>
      </c>
      <c r="CG130" s="547" t="s">
        <v>412</v>
      </c>
      <c r="CH130" s="544" t="s">
        <v>46</v>
      </c>
      <c r="CI130" s="618"/>
      <c r="CJ130" s="618"/>
      <c r="CK130" s="618"/>
      <c r="CL130" s="618"/>
      <c r="CM130" s="618"/>
      <c r="CN130" s="618"/>
      <c r="CO130" s="619"/>
      <c r="CP130" s="618"/>
      <c r="CQ130" s="618"/>
      <c r="CR130" s="619"/>
      <c r="CS130" s="549"/>
      <c r="CT130" s="548"/>
      <c r="CU130" s="548"/>
      <c r="CW130" s="543" t="s">
        <v>411</v>
      </c>
      <c r="CX130" s="547" t="s">
        <v>412</v>
      </c>
      <c r="CY130" s="544" t="s">
        <v>309</v>
      </c>
      <c r="CZ130" s="619">
        <v>1</v>
      </c>
      <c r="DA130" s="619">
        <v>1</v>
      </c>
      <c r="DB130" s="619">
        <v>1</v>
      </c>
      <c r="DC130" s="619">
        <v>1</v>
      </c>
      <c r="DD130" s="619">
        <v>1</v>
      </c>
      <c r="DE130" s="619">
        <v>1</v>
      </c>
      <c r="DF130" s="619">
        <v>1</v>
      </c>
      <c r="DG130" s="619">
        <v>1</v>
      </c>
      <c r="DH130" s="619">
        <v>1</v>
      </c>
      <c r="DI130" s="619"/>
      <c r="DJ130" s="549"/>
      <c r="DK130" s="548"/>
      <c r="DL130" s="548"/>
      <c r="DN130" s="543" t="s">
        <v>827</v>
      </c>
      <c r="DO130" s="547" t="s">
        <v>412</v>
      </c>
      <c r="DP130" s="544" t="s">
        <v>309</v>
      </c>
      <c r="DQ130" s="619">
        <v>1</v>
      </c>
      <c r="DR130" s="619">
        <v>1</v>
      </c>
      <c r="DS130" s="619">
        <v>1</v>
      </c>
      <c r="DT130" s="619">
        <v>1</v>
      </c>
      <c r="DU130" s="619">
        <v>1</v>
      </c>
      <c r="DV130" s="619">
        <v>1</v>
      </c>
      <c r="DW130" s="619">
        <v>1</v>
      </c>
      <c r="DX130" s="619">
        <v>1</v>
      </c>
      <c r="DY130" s="619">
        <v>1</v>
      </c>
      <c r="DZ130" s="619"/>
      <c r="EA130" s="549"/>
      <c r="EB130" s="548"/>
      <c r="EC130" s="548"/>
      <c r="ED130" s="650"/>
      <c r="EF130" s="543" t="s">
        <v>827</v>
      </c>
      <c r="EG130" s="547" t="s">
        <v>412</v>
      </c>
      <c r="EH130" s="544" t="s">
        <v>309</v>
      </c>
      <c r="EI130" s="702">
        <f t="shared" si="166"/>
        <v>1</v>
      </c>
      <c r="EJ130" s="702">
        <f t="shared" si="159"/>
        <v>1</v>
      </c>
      <c r="EK130" s="702">
        <f t="shared" si="160"/>
        <v>1</v>
      </c>
      <c r="EL130" s="702">
        <f t="shared" si="161"/>
        <v>1</v>
      </c>
      <c r="EM130" s="702">
        <f t="shared" si="213"/>
        <v>1</v>
      </c>
      <c r="EN130" s="702">
        <f t="shared" si="214"/>
        <v>1</v>
      </c>
      <c r="EO130" s="702">
        <f t="shared" si="215"/>
        <v>1</v>
      </c>
      <c r="EP130" s="702">
        <f t="shared" si="162"/>
        <v>1</v>
      </c>
      <c r="EQ130" s="702">
        <f t="shared" si="163"/>
        <v>1</v>
      </c>
      <c r="ER130" s="702">
        <f t="shared" si="164"/>
        <v>0</v>
      </c>
      <c r="ES130" s="690">
        <f t="shared" si="208"/>
        <v>0</v>
      </c>
      <c r="ET130" s="688">
        <f t="shared" si="209"/>
        <v>0</v>
      </c>
      <c r="EU130" s="688">
        <f t="shared" si="210"/>
        <v>0</v>
      </c>
      <c r="EW130" s="543" t="s">
        <v>827</v>
      </c>
      <c r="EX130" s="547" t="s">
        <v>412</v>
      </c>
      <c r="EY130" s="544" t="s">
        <v>309</v>
      </c>
      <c r="EZ130" s="682">
        <f t="shared" si="216"/>
        <v>1</v>
      </c>
      <c r="FA130" s="682"/>
      <c r="FB130" s="682"/>
      <c r="FC130" s="682"/>
      <c r="FD130" s="682"/>
      <c r="FE130" s="682"/>
      <c r="FF130" s="682"/>
      <c r="FG130" s="682"/>
      <c r="FH130" s="682"/>
      <c r="FI130" s="682"/>
      <c r="FJ130" s="679"/>
      <c r="FK130" s="678"/>
      <c r="FL130" s="678"/>
    </row>
    <row r="131" spans="1:168" ht="14.25" hidden="1" thickBot="1">
      <c r="A131" s="91"/>
      <c r="B131" s="951" t="str">
        <f t="shared" si="198"/>
        <v>3b.c</v>
      </c>
      <c r="C131" s="964" t="str">
        <f t="shared" si="121"/>
        <v>集合住宅の評価</v>
      </c>
      <c r="D131" s="965" t="e">
        <f>IF(I$129=0,0,G131/I$129)</f>
        <v>#REF!</v>
      </c>
      <c r="E131" s="966" t="e">
        <f>IF(J$129=0,0,H131/J$129)</f>
        <v>#REF!</v>
      </c>
      <c r="F131" s="91"/>
      <c r="G131" s="966" t="e">
        <f t="shared" si="196"/>
        <v>#REF!</v>
      </c>
      <c r="H131" s="966" t="e">
        <f t="shared" si="197"/>
        <v>#REF!</v>
      </c>
      <c r="I131" s="966" t="e">
        <f>G132+G133+G134+G135+G136</f>
        <v>#REF!</v>
      </c>
      <c r="J131" s="966" t="e">
        <f>H132+H133+H134+H135+H136</f>
        <v>#REF!</v>
      </c>
      <c r="K131" s="966" t="e">
        <f>IF(#REF!=0,0,1)</f>
        <v>#REF!</v>
      </c>
      <c r="L131" s="966" t="e">
        <f>IF(#REF!=0,0,1)</f>
        <v>#REF!</v>
      </c>
      <c r="M131" s="966">
        <f t="shared" si="178"/>
        <v>0</v>
      </c>
      <c r="N131" s="966">
        <f t="shared" si="211"/>
        <v>0</v>
      </c>
      <c r="O131" s="91"/>
      <c r="P131" s="1159"/>
      <c r="Q131" s="1160"/>
      <c r="R131" s="1161" t="s">
        <v>826</v>
      </c>
      <c r="S131" s="1162"/>
      <c r="T131" s="1004"/>
      <c r="U131" s="892"/>
      <c r="V131" s="831">
        <f t="shared" si="169"/>
        <v>0</v>
      </c>
      <c r="W131" s="847">
        <f t="shared" si="168"/>
        <v>0</v>
      </c>
      <c r="X131" s="91"/>
      <c r="Y131" s="929">
        <f t="shared" si="142"/>
        <v>0</v>
      </c>
      <c r="Z131" s="929">
        <f t="shared" si="143"/>
        <v>0</v>
      </c>
      <c r="AA131" s="929">
        <f t="shared" si="144"/>
        <v>0</v>
      </c>
      <c r="AB131" s="929">
        <f t="shared" si="145"/>
        <v>0</v>
      </c>
      <c r="AC131" s="929">
        <f t="shared" si="146"/>
        <v>0</v>
      </c>
      <c r="AD131" s="929">
        <f t="shared" si="147"/>
        <v>0</v>
      </c>
      <c r="AE131" s="929">
        <f t="shared" si="148"/>
        <v>0</v>
      </c>
      <c r="AF131" s="929">
        <f t="shared" si="149"/>
        <v>0</v>
      </c>
      <c r="AG131" s="929">
        <f t="shared" si="150"/>
        <v>0</v>
      </c>
      <c r="AH131" s="929">
        <f t="shared" si="151"/>
        <v>0</v>
      </c>
      <c r="AI131" s="929">
        <f t="shared" si="152"/>
        <v>0</v>
      </c>
      <c r="AJ131" s="929">
        <f t="shared" si="153"/>
        <v>0</v>
      </c>
      <c r="AK131" s="929">
        <f t="shared" si="154"/>
        <v>0</v>
      </c>
      <c r="AL131" s="91"/>
      <c r="AM131" s="1064" t="s">
        <v>126</v>
      </c>
      <c r="AN131" s="1064" t="s">
        <v>126</v>
      </c>
      <c r="AO131" s="1064" t="s">
        <v>126</v>
      </c>
      <c r="AP131" s="1064" t="s">
        <v>126</v>
      </c>
      <c r="AQ131" s="1064" t="s">
        <v>126</v>
      </c>
      <c r="AR131" s="1064" t="s">
        <v>126</v>
      </c>
      <c r="AS131" s="1064" t="s">
        <v>126</v>
      </c>
      <c r="AT131" s="1064" t="s">
        <v>126</v>
      </c>
      <c r="AU131" s="1064" t="s">
        <v>126</v>
      </c>
      <c r="AV131" s="1064" t="s">
        <v>126</v>
      </c>
      <c r="AW131" s="1064" t="s">
        <v>126</v>
      </c>
      <c r="AX131" s="1064" t="s">
        <v>126</v>
      </c>
      <c r="AY131" s="1064" t="s">
        <v>126</v>
      </c>
      <c r="AZ131" s="91"/>
      <c r="BA131" s="990"/>
      <c r="BB131" s="990" t="e">
        <f t="shared" si="155"/>
        <v>#REF!</v>
      </c>
      <c r="BC131" s="990"/>
      <c r="BD131" s="991" t="e">
        <f>BR131*#REF!</f>
        <v>#REF!</v>
      </c>
      <c r="BE131" s="991" t="e">
        <f>BS131*#REF!</f>
        <v>#REF!</v>
      </c>
      <c r="BF131" s="991" t="e">
        <f>BT131*#REF!</f>
        <v>#REF!</v>
      </c>
      <c r="BG131" s="991" t="e">
        <f>BU131*#REF!</f>
        <v>#REF!</v>
      </c>
      <c r="BH131" s="1011" t="e">
        <f>BV131*#REF!</f>
        <v>#REF!</v>
      </c>
      <c r="BI131" s="991" t="e">
        <f>BW131*#REF!</f>
        <v>#REF!</v>
      </c>
      <c r="BJ131" s="991" t="e">
        <f>BX131*#REF!</f>
        <v>#REF!</v>
      </c>
      <c r="BK131" s="991" t="e">
        <f>BY131*#REF!</f>
        <v>#REF!</v>
      </c>
      <c r="BL131" s="991" t="e">
        <f>BZ131*#REF!</f>
        <v>#REF!</v>
      </c>
      <c r="BM131" s="991" t="e">
        <f>CA131*#REF!</f>
        <v>#REF!</v>
      </c>
      <c r="BN131" s="91"/>
      <c r="BO131" s="977" t="str">
        <f t="shared" si="179"/>
        <v>3b.c</v>
      </c>
      <c r="BP131" s="977" t="str">
        <f t="shared" si="180"/>
        <v>LR1 3</v>
      </c>
      <c r="BQ131" s="964" t="str">
        <f t="shared" si="181"/>
        <v>集合住宅の評価</v>
      </c>
      <c r="BR131" s="993">
        <f t="shared" si="182"/>
        <v>0</v>
      </c>
      <c r="BS131" s="993">
        <f t="shared" si="183"/>
        <v>0</v>
      </c>
      <c r="BT131" s="993">
        <f t="shared" si="184"/>
        <v>0</v>
      </c>
      <c r="BU131" s="993">
        <f t="shared" si="185"/>
        <v>0</v>
      </c>
      <c r="BV131" s="1012">
        <f t="shared" si="186"/>
        <v>0</v>
      </c>
      <c r="BW131" s="993">
        <f t="shared" si="187"/>
        <v>0</v>
      </c>
      <c r="BX131" s="993">
        <f t="shared" si="188"/>
        <v>0</v>
      </c>
      <c r="BY131" s="993">
        <f t="shared" si="189"/>
        <v>0</v>
      </c>
      <c r="BZ131" s="993">
        <f t="shared" si="190"/>
        <v>0</v>
      </c>
      <c r="CA131" s="993">
        <f t="shared" si="191"/>
        <v>1</v>
      </c>
      <c r="CB131" s="980">
        <f t="shared" si="192"/>
        <v>0</v>
      </c>
      <c r="CC131" s="978">
        <f t="shared" si="193"/>
        <v>0</v>
      </c>
      <c r="CD131" s="978">
        <f t="shared" si="194"/>
        <v>0</v>
      </c>
      <c r="CF131" s="543" t="s">
        <v>524</v>
      </c>
      <c r="CG131" s="547" t="s">
        <v>412</v>
      </c>
      <c r="CH131" s="544" t="s">
        <v>47</v>
      </c>
      <c r="CI131" s="620"/>
      <c r="CJ131" s="620"/>
      <c r="CK131" s="620"/>
      <c r="CL131" s="620"/>
      <c r="CM131" s="620"/>
      <c r="CN131" s="620"/>
      <c r="CO131" s="619"/>
      <c r="CP131" s="620"/>
      <c r="CQ131" s="620"/>
      <c r="CR131" s="619"/>
      <c r="CS131" s="549"/>
      <c r="CT131" s="548"/>
      <c r="CU131" s="548"/>
      <c r="CW131" s="543" t="s">
        <v>524</v>
      </c>
      <c r="CX131" s="547" t="s">
        <v>412</v>
      </c>
      <c r="CY131" s="544" t="s">
        <v>445</v>
      </c>
      <c r="CZ131" s="620"/>
      <c r="DA131" s="620"/>
      <c r="DB131" s="620"/>
      <c r="DC131" s="620"/>
      <c r="DD131" s="620"/>
      <c r="DE131" s="620"/>
      <c r="DF131" s="619"/>
      <c r="DG131" s="620"/>
      <c r="DH131" s="620"/>
      <c r="DI131" s="619">
        <v>1</v>
      </c>
      <c r="DJ131" s="549"/>
      <c r="DK131" s="548"/>
      <c r="DL131" s="548"/>
      <c r="DN131" s="543" t="s">
        <v>828</v>
      </c>
      <c r="DO131" s="547" t="s">
        <v>412</v>
      </c>
      <c r="DP131" s="544" t="s">
        <v>445</v>
      </c>
      <c r="DQ131" s="620"/>
      <c r="DR131" s="620"/>
      <c r="DS131" s="620"/>
      <c r="DT131" s="620"/>
      <c r="DU131" s="620"/>
      <c r="DV131" s="620"/>
      <c r="DW131" s="619"/>
      <c r="DX131" s="620"/>
      <c r="DY131" s="620"/>
      <c r="DZ131" s="619">
        <v>1</v>
      </c>
      <c r="EA131" s="549"/>
      <c r="EB131" s="548"/>
      <c r="EC131" s="548"/>
      <c r="ED131" s="650"/>
      <c r="EF131" s="543" t="s">
        <v>828</v>
      </c>
      <c r="EG131" s="547" t="s">
        <v>412</v>
      </c>
      <c r="EH131" s="544" t="s">
        <v>445</v>
      </c>
      <c r="EI131" s="701">
        <f t="shared" si="166"/>
        <v>0</v>
      </c>
      <c r="EJ131" s="701">
        <f t="shared" si="159"/>
        <v>0</v>
      </c>
      <c r="EK131" s="701">
        <f t="shared" si="160"/>
        <v>0</v>
      </c>
      <c r="EL131" s="701">
        <f t="shared" si="161"/>
        <v>0</v>
      </c>
      <c r="EM131" s="701">
        <f t="shared" si="213"/>
        <v>0</v>
      </c>
      <c r="EN131" s="701">
        <f t="shared" si="214"/>
        <v>0</v>
      </c>
      <c r="EO131" s="702">
        <f t="shared" si="215"/>
        <v>0</v>
      </c>
      <c r="EP131" s="701">
        <f t="shared" si="162"/>
        <v>0</v>
      </c>
      <c r="EQ131" s="701">
        <f t="shared" si="163"/>
        <v>0</v>
      </c>
      <c r="ER131" s="702">
        <f t="shared" si="164"/>
        <v>1</v>
      </c>
      <c r="ES131" s="690">
        <f t="shared" si="208"/>
        <v>0</v>
      </c>
      <c r="ET131" s="688">
        <f t="shared" si="209"/>
        <v>0</v>
      </c>
      <c r="EU131" s="688">
        <f t="shared" si="210"/>
        <v>0</v>
      </c>
      <c r="EW131" s="543" t="s">
        <v>828</v>
      </c>
      <c r="EX131" s="547" t="s">
        <v>412</v>
      </c>
      <c r="EY131" s="544" t="s">
        <v>445</v>
      </c>
      <c r="EZ131" s="681">
        <f t="shared" si="216"/>
        <v>0</v>
      </c>
      <c r="FA131" s="681"/>
      <c r="FB131" s="681"/>
      <c r="FC131" s="681"/>
      <c r="FD131" s="681"/>
      <c r="FE131" s="681"/>
      <c r="FF131" s="682"/>
      <c r="FG131" s="681"/>
      <c r="FH131" s="681"/>
      <c r="FI131" s="682"/>
      <c r="FJ131" s="679"/>
      <c r="FK131" s="678"/>
      <c r="FL131" s="678"/>
    </row>
    <row r="132" spans="1:168" ht="14.25" hidden="1" thickBot="1">
      <c r="A132" s="91"/>
      <c r="B132" s="951">
        <f t="shared" si="198"/>
        <v>3.1</v>
      </c>
      <c r="C132" s="981" t="str">
        <f t="shared" si="121"/>
        <v>空調設備</v>
      </c>
      <c r="D132" s="982" t="e">
        <f t="shared" ref="D132:E136" si="217">IF(I$131=0,0,G132/I$131)</f>
        <v>#REF!</v>
      </c>
      <c r="E132" s="983" t="e">
        <f t="shared" si="217"/>
        <v>#REF!</v>
      </c>
      <c r="F132" s="91"/>
      <c r="G132" s="983" t="e">
        <f t="shared" si="196"/>
        <v>#REF!</v>
      </c>
      <c r="H132" s="983" t="e">
        <f t="shared" si="197"/>
        <v>#REF!</v>
      </c>
      <c r="I132" s="983"/>
      <c r="J132" s="983"/>
      <c r="K132" s="983" t="e">
        <f>IF(#REF!=0,0,1)</f>
        <v>#REF!</v>
      </c>
      <c r="L132" s="983" t="e">
        <f>IF(#REF!=0,0,1)</f>
        <v>#REF!</v>
      </c>
      <c r="M132" s="983">
        <f t="shared" si="178"/>
        <v>0</v>
      </c>
      <c r="N132" s="983">
        <f t="shared" si="211"/>
        <v>0</v>
      </c>
      <c r="O132" s="91"/>
      <c r="P132" s="1163"/>
      <c r="Q132" s="1164">
        <v>3.1</v>
      </c>
      <c r="R132" s="1161" t="s">
        <v>356</v>
      </c>
      <c r="S132" s="1162"/>
      <c r="T132" s="1004"/>
      <c r="U132" s="892"/>
      <c r="V132" s="817">
        <f t="shared" si="169"/>
        <v>0</v>
      </c>
      <c r="W132" s="838">
        <f t="shared" si="168"/>
        <v>0</v>
      </c>
      <c r="X132" s="91"/>
      <c r="Y132" s="929">
        <f t="shared" si="142"/>
        <v>0</v>
      </c>
      <c r="Z132" s="929">
        <f t="shared" si="143"/>
        <v>0</v>
      </c>
      <c r="AA132" s="929">
        <f t="shared" si="144"/>
        <v>0</v>
      </c>
      <c r="AB132" s="929">
        <f t="shared" si="145"/>
        <v>0</v>
      </c>
      <c r="AC132" s="929">
        <f t="shared" si="146"/>
        <v>0</v>
      </c>
      <c r="AD132" s="929">
        <f t="shared" si="147"/>
        <v>0</v>
      </c>
      <c r="AE132" s="929">
        <f t="shared" si="148"/>
        <v>0</v>
      </c>
      <c r="AF132" s="929">
        <f t="shared" si="149"/>
        <v>0</v>
      </c>
      <c r="AG132" s="929">
        <f t="shared" si="150"/>
        <v>0</v>
      </c>
      <c r="AH132" s="929">
        <f t="shared" si="151"/>
        <v>0</v>
      </c>
      <c r="AI132" s="929">
        <f t="shared" si="152"/>
        <v>0</v>
      </c>
      <c r="AJ132" s="929">
        <f t="shared" si="153"/>
        <v>0</v>
      </c>
      <c r="AK132" s="929">
        <f t="shared" si="154"/>
        <v>0</v>
      </c>
      <c r="AL132" s="91"/>
      <c r="AM132" s="1010"/>
      <c r="AN132" s="1010"/>
      <c r="AO132" s="1010"/>
      <c r="AP132" s="1010"/>
      <c r="AQ132" s="1010"/>
      <c r="AR132" s="1010"/>
      <c r="AS132" s="1010"/>
      <c r="AT132" s="1010"/>
      <c r="AU132" s="1010"/>
      <c r="AV132" s="1010"/>
      <c r="AW132" s="1010"/>
      <c r="AX132" s="1010"/>
      <c r="AY132" s="1010"/>
      <c r="AZ132" s="91"/>
      <c r="BA132" s="990"/>
      <c r="BB132" s="990" t="e">
        <f t="shared" si="155"/>
        <v>#REF!</v>
      </c>
      <c r="BC132" s="990"/>
      <c r="BD132" s="991" t="e">
        <f>BR132*#REF!</f>
        <v>#REF!</v>
      </c>
      <c r="BE132" s="991" t="e">
        <f>BS132*#REF!</f>
        <v>#REF!</v>
      </c>
      <c r="BF132" s="991" t="e">
        <f>BT132*#REF!</f>
        <v>#REF!</v>
      </c>
      <c r="BG132" s="991" t="e">
        <f>BU132*#REF!</f>
        <v>#REF!</v>
      </c>
      <c r="BH132" s="1011" t="e">
        <f>BV132*#REF!</f>
        <v>#REF!</v>
      </c>
      <c r="BI132" s="991" t="e">
        <f>BW132*#REF!</f>
        <v>#REF!</v>
      </c>
      <c r="BJ132" s="991" t="e">
        <f>BX132*#REF!</f>
        <v>#REF!</v>
      </c>
      <c r="BK132" s="991" t="e">
        <f>BY132*#REF!</f>
        <v>#REF!</v>
      </c>
      <c r="BL132" s="991" t="e">
        <f>BZ132*#REF!</f>
        <v>#REF!</v>
      </c>
      <c r="BM132" s="991" t="e">
        <f>CA132*#REF!</f>
        <v>#REF!</v>
      </c>
      <c r="BN132" s="91"/>
      <c r="BO132" s="992">
        <f t="shared" si="179"/>
        <v>3.1</v>
      </c>
      <c r="BP132" s="992" t="str">
        <f t="shared" si="180"/>
        <v>LR1 3b</v>
      </c>
      <c r="BQ132" s="981" t="str">
        <f t="shared" si="181"/>
        <v>空調設備</v>
      </c>
      <c r="BR132" s="993">
        <f t="shared" si="182"/>
        <v>0</v>
      </c>
      <c r="BS132" s="993">
        <f t="shared" si="183"/>
        <v>0</v>
      </c>
      <c r="BT132" s="993">
        <f t="shared" si="184"/>
        <v>0</v>
      </c>
      <c r="BU132" s="993">
        <f t="shared" si="185"/>
        <v>0</v>
      </c>
      <c r="BV132" s="1012">
        <f t="shared" si="186"/>
        <v>0</v>
      </c>
      <c r="BW132" s="993">
        <f t="shared" si="187"/>
        <v>0</v>
      </c>
      <c r="BX132" s="993">
        <f t="shared" si="188"/>
        <v>0</v>
      </c>
      <c r="BY132" s="993">
        <f t="shared" si="189"/>
        <v>0</v>
      </c>
      <c r="BZ132" s="993">
        <f t="shared" si="190"/>
        <v>0</v>
      </c>
      <c r="CA132" s="993">
        <f t="shared" si="191"/>
        <v>0</v>
      </c>
      <c r="CB132" s="994">
        <f t="shared" si="192"/>
        <v>0</v>
      </c>
      <c r="CC132" s="993">
        <f t="shared" si="193"/>
        <v>0</v>
      </c>
      <c r="CD132" s="993">
        <f t="shared" si="194"/>
        <v>0</v>
      </c>
      <c r="CF132" s="551">
        <v>3.1</v>
      </c>
      <c r="CG132" s="555" t="s">
        <v>413</v>
      </c>
      <c r="CH132" s="552" t="s">
        <v>356</v>
      </c>
      <c r="CI132" s="558"/>
      <c r="CJ132" s="558"/>
      <c r="CK132" s="558"/>
      <c r="CL132" s="558"/>
      <c r="CM132" s="565"/>
      <c r="CN132" s="558"/>
      <c r="CO132" s="625">
        <v>0.65</v>
      </c>
      <c r="CP132" s="558"/>
      <c r="CQ132" s="558"/>
      <c r="CR132" s="558"/>
      <c r="CS132" s="559"/>
      <c r="CT132" s="558"/>
      <c r="CU132" s="558"/>
      <c r="CW132" s="551">
        <v>3.1</v>
      </c>
      <c r="CX132" s="555" t="s">
        <v>413</v>
      </c>
      <c r="CY132" s="552" t="s">
        <v>356</v>
      </c>
      <c r="CZ132" s="558"/>
      <c r="DA132" s="558"/>
      <c r="DB132" s="558"/>
      <c r="DC132" s="558"/>
      <c r="DD132" s="565"/>
      <c r="DE132" s="558"/>
      <c r="DF132" s="625">
        <v>0.65</v>
      </c>
      <c r="DG132" s="558"/>
      <c r="DH132" s="558"/>
      <c r="DI132" s="558"/>
      <c r="DJ132" s="559"/>
      <c r="DK132" s="558"/>
      <c r="DL132" s="558"/>
      <c r="DN132" s="551">
        <v>3.1</v>
      </c>
      <c r="DO132" s="555" t="s">
        <v>413</v>
      </c>
      <c r="DP132" s="552" t="s">
        <v>356</v>
      </c>
      <c r="DQ132" s="558"/>
      <c r="DR132" s="558"/>
      <c r="DS132" s="558"/>
      <c r="DT132" s="558"/>
      <c r="DU132" s="565"/>
      <c r="DV132" s="558"/>
      <c r="DW132" s="558"/>
      <c r="DX132" s="558"/>
      <c r="DY132" s="558"/>
      <c r="DZ132" s="558"/>
      <c r="EA132" s="559"/>
      <c r="EB132" s="558"/>
      <c r="EC132" s="558"/>
      <c r="ED132" s="651"/>
      <c r="EE132">
        <f>ROWS($EE$5:EE131)</f>
        <v>127</v>
      </c>
      <c r="EF132" s="551">
        <v>3.1</v>
      </c>
      <c r="EG132" s="555" t="s">
        <v>413</v>
      </c>
      <c r="EH132" s="552"/>
      <c r="EI132" s="691">
        <f t="shared" si="166"/>
        <v>0</v>
      </c>
      <c r="EJ132" s="691">
        <f t="shared" si="159"/>
        <v>0</v>
      </c>
      <c r="EK132" s="691">
        <f t="shared" si="160"/>
        <v>0</v>
      </c>
      <c r="EL132" s="691">
        <f t="shared" si="161"/>
        <v>0</v>
      </c>
      <c r="EM132" s="703">
        <f t="shared" si="213"/>
        <v>0</v>
      </c>
      <c r="EN132" s="691">
        <f t="shared" si="214"/>
        <v>0</v>
      </c>
      <c r="EO132" s="691">
        <f t="shared" si="215"/>
        <v>0</v>
      </c>
      <c r="EP132" s="691">
        <f t="shared" si="162"/>
        <v>0</v>
      </c>
      <c r="EQ132" s="691">
        <f t="shared" si="163"/>
        <v>0</v>
      </c>
      <c r="ER132" s="691">
        <f t="shared" si="164"/>
        <v>0</v>
      </c>
      <c r="ES132" s="693">
        <f t="shared" si="208"/>
        <v>0</v>
      </c>
      <c r="ET132" s="691">
        <f t="shared" si="209"/>
        <v>0</v>
      </c>
      <c r="EU132" s="691">
        <f t="shared" si="210"/>
        <v>0</v>
      </c>
      <c r="EW132" s="551">
        <v>3.1</v>
      </c>
      <c r="EX132" s="555" t="s">
        <v>413</v>
      </c>
      <c r="EY132" s="552"/>
      <c r="EZ132" s="680">
        <f t="shared" si="216"/>
        <v>0</v>
      </c>
      <c r="FA132" s="680"/>
      <c r="FB132" s="680"/>
      <c r="FC132" s="680"/>
      <c r="FD132" s="728"/>
      <c r="FE132" s="680"/>
      <c r="FF132" s="680"/>
      <c r="FG132" s="680"/>
      <c r="FH132" s="680"/>
      <c r="FI132" s="680"/>
      <c r="FJ132" s="752"/>
      <c r="FK132" s="680"/>
      <c r="FL132" s="680"/>
    </row>
    <row r="133" spans="1:168" ht="14.25" hidden="1" thickBot="1">
      <c r="A133" s="91"/>
      <c r="B133" s="951">
        <f t="shared" si="198"/>
        <v>3.2</v>
      </c>
      <c r="C133" s="981" t="str">
        <f t="shared" si="121"/>
        <v>換気設備</v>
      </c>
      <c r="D133" s="982" t="e">
        <f t="shared" si="217"/>
        <v>#REF!</v>
      </c>
      <c r="E133" s="983" t="e">
        <f t="shared" si="217"/>
        <v>#REF!</v>
      </c>
      <c r="F133" s="91"/>
      <c r="G133" s="983" t="e">
        <f t="shared" si="196"/>
        <v>#REF!</v>
      </c>
      <c r="H133" s="983" t="e">
        <f t="shared" si="197"/>
        <v>#REF!</v>
      </c>
      <c r="I133" s="983"/>
      <c r="J133" s="983"/>
      <c r="K133" s="983" t="e">
        <f>IF(#REF!=0,0,1)</f>
        <v>#REF!</v>
      </c>
      <c r="L133" s="983" t="e">
        <f>IF(#REF!=0,0,1)</f>
        <v>#REF!</v>
      </c>
      <c r="M133" s="983">
        <f t="shared" si="178"/>
        <v>0</v>
      </c>
      <c r="N133" s="983">
        <f t="shared" si="211"/>
        <v>0</v>
      </c>
      <c r="O133" s="91"/>
      <c r="P133" s="1163"/>
      <c r="Q133" s="1164">
        <v>3.2</v>
      </c>
      <c r="R133" s="1161" t="s">
        <v>357</v>
      </c>
      <c r="S133" s="1162"/>
      <c r="T133" s="1004"/>
      <c r="U133" s="892"/>
      <c r="V133" s="804">
        <f t="shared" si="169"/>
        <v>0</v>
      </c>
      <c r="W133" s="805">
        <f t="shared" si="168"/>
        <v>0</v>
      </c>
      <c r="X133" s="91"/>
      <c r="Y133" s="929">
        <f t="shared" si="142"/>
        <v>0</v>
      </c>
      <c r="Z133" s="929">
        <f t="shared" si="143"/>
        <v>0</v>
      </c>
      <c r="AA133" s="929">
        <f t="shared" si="144"/>
        <v>0</v>
      </c>
      <c r="AB133" s="929">
        <f t="shared" si="145"/>
        <v>0</v>
      </c>
      <c r="AC133" s="929">
        <f t="shared" si="146"/>
        <v>0</v>
      </c>
      <c r="AD133" s="929">
        <f t="shared" si="147"/>
        <v>0</v>
      </c>
      <c r="AE133" s="929">
        <f t="shared" si="148"/>
        <v>0</v>
      </c>
      <c r="AF133" s="929">
        <f t="shared" si="149"/>
        <v>0</v>
      </c>
      <c r="AG133" s="929">
        <f t="shared" si="150"/>
        <v>0</v>
      </c>
      <c r="AH133" s="929">
        <f t="shared" si="151"/>
        <v>0</v>
      </c>
      <c r="AI133" s="929">
        <f t="shared" si="152"/>
        <v>0</v>
      </c>
      <c r="AJ133" s="929">
        <f t="shared" si="153"/>
        <v>0</v>
      </c>
      <c r="AK133" s="929">
        <f t="shared" si="154"/>
        <v>0</v>
      </c>
      <c r="AL133" s="91"/>
      <c r="AM133" s="1014"/>
      <c r="AN133" s="1014"/>
      <c r="AO133" s="1014"/>
      <c r="AP133" s="1014"/>
      <c r="AQ133" s="1014"/>
      <c r="AR133" s="1014"/>
      <c r="AS133" s="1014"/>
      <c r="AT133" s="1014"/>
      <c r="AU133" s="1014"/>
      <c r="AV133" s="1014"/>
      <c r="AW133" s="1014"/>
      <c r="AX133" s="1014"/>
      <c r="AY133" s="1014"/>
      <c r="AZ133" s="91"/>
      <c r="BA133" s="990"/>
      <c r="BB133" s="990" t="e">
        <f t="shared" si="155"/>
        <v>#REF!</v>
      </c>
      <c r="BC133" s="990"/>
      <c r="BD133" s="991" t="e">
        <f>BR133*#REF!</f>
        <v>#REF!</v>
      </c>
      <c r="BE133" s="991" t="e">
        <f>BS133*#REF!</f>
        <v>#REF!</v>
      </c>
      <c r="BF133" s="991" t="e">
        <f>BT133*#REF!</f>
        <v>#REF!</v>
      </c>
      <c r="BG133" s="991" t="e">
        <f>BU133*#REF!</f>
        <v>#REF!</v>
      </c>
      <c r="BH133" s="1011" t="e">
        <f>BV133*#REF!</f>
        <v>#REF!</v>
      </c>
      <c r="BI133" s="991" t="e">
        <f>BW133*#REF!</f>
        <v>#REF!</v>
      </c>
      <c r="BJ133" s="991" t="e">
        <f>BX133*#REF!</f>
        <v>#REF!</v>
      </c>
      <c r="BK133" s="991" t="e">
        <f>BY133*#REF!</f>
        <v>#REF!</v>
      </c>
      <c r="BL133" s="991" t="e">
        <f>BZ133*#REF!</f>
        <v>#REF!</v>
      </c>
      <c r="BM133" s="991" t="e">
        <f>CA133*#REF!</f>
        <v>#REF!</v>
      </c>
      <c r="BN133" s="91"/>
      <c r="BO133" s="992">
        <f t="shared" si="179"/>
        <v>3.2</v>
      </c>
      <c r="BP133" s="992" t="str">
        <f t="shared" si="180"/>
        <v>LR1 3b</v>
      </c>
      <c r="BQ133" s="981" t="str">
        <f t="shared" si="181"/>
        <v>換気設備</v>
      </c>
      <c r="BR133" s="993">
        <f t="shared" si="182"/>
        <v>0</v>
      </c>
      <c r="BS133" s="993">
        <f t="shared" si="183"/>
        <v>0</v>
      </c>
      <c r="BT133" s="993">
        <f t="shared" si="184"/>
        <v>0</v>
      </c>
      <c r="BU133" s="993">
        <f t="shared" si="185"/>
        <v>0</v>
      </c>
      <c r="BV133" s="1012">
        <f t="shared" si="186"/>
        <v>0</v>
      </c>
      <c r="BW133" s="993">
        <f t="shared" si="187"/>
        <v>0</v>
      </c>
      <c r="BX133" s="993">
        <f t="shared" si="188"/>
        <v>0</v>
      </c>
      <c r="BY133" s="993">
        <f t="shared" si="189"/>
        <v>0</v>
      </c>
      <c r="BZ133" s="993">
        <f t="shared" si="190"/>
        <v>0</v>
      </c>
      <c r="CA133" s="993">
        <f t="shared" si="191"/>
        <v>0</v>
      </c>
      <c r="CB133" s="994">
        <f t="shared" si="192"/>
        <v>0</v>
      </c>
      <c r="CC133" s="993">
        <f t="shared" si="193"/>
        <v>0</v>
      </c>
      <c r="CD133" s="993">
        <f t="shared" si="194"/>
        <v>0</v>
      </c>
      <c r="CF133" s="551">
        <v>3.2</v>
      </c>
      <c r="CG133" s="555" t="s">
        <v>413</v>
      </c>
      <c r="CH133" s="552" t="s">
        <v>357</v>
      </c>
      <c r="CI133" s="558"/>
      <c r="CJ133" s="558"/>
      <c r="CK133" s="558"/>
      <c r="CL133" s="558"/>
      <c r="CM133" s="565"/>
      <c r="CN133" s="558"/>
      <c r="CO133" s="625">
        <v>0.1</v>
      </c>
      <c r="CP133" s="558"/>
      <c r="CQ133" s="558"/>
      <c r="CR133" s="558"/>
      <c r="CS133" s="559"/>
      <c r="CT133" s="558"/>
      <c r="CU133" s="558"/>
      <c r="CW133" s="551">
        <v>3.2</v>
      </c>
      <c r="CX133" s="555" t="s">
        <v>413</v>
      </c>
      <c r="CY133" s="552" t="s">
        <v>357</v>
      </c>
      <c r="CZ133" s="558"/>
      <c r="DA133" s="558"/>
      <c r="DB133" s="558"/>
      <c r="DC133" s="558"/>
      <c r="DD133" s="565"/>
      <c r="DE133" s="558"/>
      <c r="DF133" s="625">
        <v>0.1</v>
      </c>
      <c r="DG133" s="558"/>
      <c r="DH133" s="558"/>
      <c r="DI133" s="558"/>
      <c r="DJ133" s="559"/>
      <c r="DK133" s="558"/>
      <c r="DL133" s="558"/>
      <c r="DN133" s="551">
        <v>3.2</v>
      </c>
      <c r="DO133" s="555" t="s">
        <v>413</v>
      </c>
      <c r="DP133" s="552" t="s">
        <v>357</v>
      </c>
      <c r="DQ133" s="558"/>
      <c r="DR133" s="558"/>
      <c r="DS133" s="558"/>
      <c r="DT133" s="558"/>
      <c r="DU133" s="565"/>
      <c r="DV133" s="558"/>
      <c r="DW133" s="558"/>
      <c r="DX133" s="558"/>
      <c r="DY133" s="558"/>
      <c r="DZ133" s="558"/>
      <c r="EA133" s="559"/>
      <c r="EB133" s="558"/>
      <c r="EC133" s="558"/>
      <c r="ED133" s="651"/>
      <c r="EE133">
        <f>ROWS($EE$5:EE132)</f>
        <v>128</v>
      </c>
      <c r="EF133" s="551">
        <v>3.2</v>
      </c>
      <c r="EG133" s="555" t="s">
        <v>413</v>
      </c>
      <c r="EH133" s="552"/>
      <c r="EI133" s="691">
        <f t="shared" si="166"/>
        <v>0</v>
      </c>
      <c r="EJ133" s="691">
        <f t="shared" si="159"/>
        <v>0</v>
      </c>
      <c r="EK133" s="691">
        <f t="shared" si="160"/>
        <v>0</v>
      </c>
      <c r="EL133" s="691">
        <f t="shared" si="161"/>
        <v>0</v>
      </c>
      <c r="EM133" s="703">
        <f t="shared" si="213"/>
        <v>0</v>
      </c>
      <c r="EN133" s="691">
        <f t="shared" si="214"/>
        <v>0</v>
      </c>
      <c r="EO133" s="691">
        <f t="shared" si="215"/>
        <v>0</v>
      </c>
      <c r="EP133" s="691">
        <f t="shared" si="162"/>
        <v>0</v>
      </c>
      <c r="EQ133" s="691">
        <f t="shared" si="163"/>
        <v>0</v>
      </c>
      <c r="ER133" s="691">
        <f t="shared" si="164"/>
        <v>0</v>
      </c>
      <c r="ES133" s="693">
        <f t="shared" si="208"/>
        <v>0</v>
      </c>
      <c r="ET133" s="691">
        <f t="shared" si="209"/>
        <v>0</v>
      </c>
      <c r="EU133" s="691">
        <f t="shared" si="210"/>
        <v>0</v>
      </c>
      <c r="EW133" s="551">
        <v>3.2</v>
      </c>
      <c r="EX133" s="555" t="s">
        <v>413</v>
      </c>
      <c r="EY133" s="552"/>
      <c r="EZ133" s="680">
        <f t="shared" si="216"/>
        <v>0</v>
      </c>
      <c r="FA133" s="680"/>
      <c r="FB133" s="680"/>
      <c r="FC133" s="680"/>
      <c r="FD133" s="728"/>
      <c r="FE133" s="680"/>
      <c r="FF133" s="680"/>
      <c r="FG133" s="680"/>
      <c r="FH133" s="680"/>
      <c r="FI133" s="680"/>
      <c r="FJ133" s="752"/>
      <c r="FK133" s="680"/>
      <c r="FL133" s="680"/>
    </row>
    <row r="134" spans="1:168" ht="14.25" hidden="1" thickBot="1">
      <c r="A134" s="91"/>
      <c r="B134" s="951">
        <f t="shared" si="198"/>
        <v>3.3</v>
      </c>
      <c r="C134" s="981" t="str">
        <f t="shared" si="121"/>
        <v>照明設備</v>
      </c>
      <c r="D134" s="982" t="e">
        <f t="shared" si="217"/>
        <v>#REF!</v>
      </c>
      <c r="E134" s="983" t="e">
        <f t="shared" si="217"/>
        <v>#REF!</v>
      </c>
      <c r="F134" s="91"/>
      <c r="G134" s="983" t="e">
        <f t="shared" si="196"/>
        <v>#REF!</v>
      </c>
      <c r="H134" s="983" t="e">
        <f t="shared" si="197"/>
        <v>#REF!</v>
      </c>
      <c r="I134" s="983"/>
      <c r="J134" s="983"/>
      <c r="K134" s="983" t="e">
        <f>IF(#REF!=0,0,1)</f>
        <v>#REF!</v>
      </c>
      <c r="L134" s="983" t="e">
        <f>IF(#REF!=0,0,1)</f>
        <v>#REF!</v>
      </c>
      <c r="M134" s="983">
        <f t="shared" si="178"/>
        <v>0</v>
      </c>
      <c r="N134" s="983">
        <f t="shared" si="211"/>
        <v>0</v>
      </c>
      <c r="O134" s="91"/>
      <c r="P134" s="1163"/>
      <c r="Q134" s="1164">
        <v>3.3</v>
      </c>
      <c r="R134" s="1161" t="s">
        <v>358</v>
      </c>
      <c r="S134" s="1162"/>
      <c r="T134" s="1004"/>
      <c r="U134" s="892"/>
      <c r="V134" s="804">
        <f t="shared" si="169"/>
        <v>0</v>
      </c>
      <c r="W134" s="805">
        <f t="shared" si="168"/>
        <v>0</v>
      </c>
      <c r="X134" s="91"/>
      <c r="Y134" s="929">
        <f t="shared" si="142"/>
        <v>0</v>
      </c>
      <c r="Z134" s="929">
        <f t="shared" si="143"/>
        <v>0</v>
      </c>
      <c r="AA134" s="929">
        <f t="shared" si="144"/>
        <v>0</v>
      </c>
      <c r="AB134" s="929">
        <f t="shared" si="145"/>
        <v>0</v>
      </c>
      <c r="AC134" s="929">
        <f t="shared" si="146"/>
        <v>0</v>
      </c>
      <c r="AD134" s="929">
        <f t="shared" si="147"/>
        <v>0</v>
      </c>
      <c r="AE134" s="929">
        <f t="shared" si="148"/>
        <v>0</v>
      </c>
      <c r="AF134" s="929">
        <f t="shared" si="149"/>
        <v>0</v>
      </c>
      <c r="AG134" s="929">
        <f t="shared" si="150"/>
        <v>0</v>
      </c>
      <c r="AH134" s="929">
        <f t="shared" si="151"/>
        <v>0</v>
      </c>
      <c r="AI134" s="929">
        <f t="shared" si="152"/>
        <v>0</v>
      </c>
      <c r="AJ134" s="929">
        <f t="shared" si="153"/>
        <v>0</v>
      </c>
      <c r="AK134" s="929">
        <f t="shared" si="154"/>
        <v>0</v>
      </c>
      <c r="AL134" s="91"/>
      <c r="AM134" s="1014"/>
      <c r="AN134" s="1014"/>
      <c r="AO134" s="1014"/>
      <c r="AP134" s="1014"/>
      <c r="AQ134" s="1014"/>
      <c r="AR134" s="1014"/>
      <c r="AS134" s="1014"/>
      <c r="AT134" s="1014"/>
      <c r="AU134" s="1014"/>
      <c r="AV134" s="1014"/>
      <c r="AW134" s="1014"/>
      <c r="AX134" s="1014"/>
      <c r="AY134" s="1014"/>
      <c r="AZ134" s="91"/>
      <c r="BA134" s="990"/>
      <c r="BB134" s="990" t="e">
        <f t="shared" si="155"/>
        <v>#REF!</v>
      </c>
      <c r="BC134" s="990"/>
      <c r="BD134" s="991" t="e">
        <f>BR134*#REF!</f>
        <v>#REF!</v>
      </c>
      <c r="BE134" s="991" t="e">
        <f>BS134*#REF!</f>
        <v>#REF!</v>
      </c>
      <c r="BF134" s="991" t="e">
        <f>BT134*#REF!</f>
        <v>#REF!</v>
      </c>
      <c r="BG134" s="991" t="e">
        <f>BU134*#REF!</f>
        <v>#REF!</v>
      </c>
      <c r="BH134" s="1011" t="e">
        <f>BV134*#REF!</f>
        <v>#REF!</v>
      </c>
      <c r="BI134" s="991" t="e">
        <f>BW134*#REF!</f>
        <v>#REF!</v>
      </c>
      <c r="BJ134" s="991" t="e">
        <f>BX134*#REF!</f>
        <v>#REF!</v>
      </c>
      <c r="BK134" s="991" t="e">
        <f>BY134*#REF!</f>
        <v>#REF!</v>
      </c>
      <c r="BL134" s="991" t="e">
        <f>BZ134*#REF!</f>
        <v>#REF!</v>
      </c>
      <c r="BM134" s="991" t="e">
        <f>CA134*#REF!</f>
        <v>#REF!</v>
      </c>
      <c r="BN134" s="91"/>
      <c r="BO134" s="992">
        <f t="shared" si="179"/>
        <v>3.3</v>
      </c>
      <c r="BP134" s="992" t="str">
        <f t="shared" si="180"/>
        <v>LR1 3b</v>
      </c>
      <c r="BQ134" s="981" t="str">
        <f t="shared" si="181"/>
        <v>照明設備</v>
      </c>
      <c r="BR134" s="993">
        <f t="shared" si="182"/>
        <v>0</v>
      </c>
      <c r="BS134" s="993">
        <f t="shared" si="183"/>
        <v>0</v>
      </c>
      <c r="BT134" s="993">
        <f t="shared" si="184"/>
        <v>0</v>
      </c>
      <c r="BU134" s="993">
        <f t="shared" si="185"/>
        <v>0</v>
      </c>
      <c r="BV134" s="1012">
        <f t="shared" si="186"/>
        <v>0</v>
      </c>
      <c r="BW134" s="993">
        <f t="shared" si="187"/>
        <v>0</v>
      </c>
      <c r="BX134" s="993">
        <f t="shared" si="188"/>
        <v>0</v>
      </c>
      <c r="BY134" s="993">
        <f t="shared" si="189"/>
        <v>0</v>
      </c>
      <c r="BZ134" s="993">
        <f t="shared" si="190"/>
        <v>0</v>
      </c>
      <c r="CA134" s="993">
        <f t="shared" si="191"/>
        <v>0</v>
      </c>
      <c r="CB134" s="994">
        <f t="shared" si="192"/>
        <v>0</v>
      </c>
      <c r="CC134" s="993">
        <f t="shared" si="193"/>
        <v>0</v>
      </c>
      <c r="CD134" s="993">
        <f t="shared" si="194"/>
        <v>0</v>
      </c>
      <c r="CF134" s="551">
        <v>3.3</v>
      </c>
      <c r="CG134" s="555" t="s">
        <v>413</v>
      </c>
      <c r="CH134" s="552" t="s">
        <v>358</v>
      </c>
      <c r="CI134" s="558"/>
      <c r="CJ134" s="558"/>
      <c r="CK134" s="558"/>
      <c r="CL134" s="558"/>
      <c r="CM134" s="565"/>
      <c r="CN134" s="558"/>
      <c r="CO134" s="625">
        <v>0.2</v>
      </c>
      <c r="CP134" s="558"/>
      <c r="CQ134" s="558"/>
      <c r="CR134" s="558"/>
      <c r="CS134" s="559"/>
      <c r="CT134" s="558"/>
      <c r="CU134" s="558"/>
      <c r="CW134" s="551">
        <v>3.3</v>
      </c>
      <c r="CX134" s="555" t="s">
        <v>413</v>
      </c>
      <c r="CY134" s="552" t="s">
        <v>358</v>
      </c>
      <c r="CZ134" s="558"/>
      <c r="DA134" s="558"/>
      <c r="DB134" s="558"/>
      <c r="DC134" s="558"/>
      <c r="DD134" s="565"/>
      <c r="DE134" s="558"/>
      <c r="DF134" s="625">
        <v>0.2</v>
      </c>
      <c r="DG134" s="558"/>
      <c r="DH134" s="558"/>
      <c r="DI134" s="558"/>
      <c r="DJ134" s="559"/>
      <c r="DK134" s="558"/>
      <c r="DL134" s="558"/>
      <c r="DN134" s="551">
        <v>3.3</v>
      </c>
      <c r="DO134" s="555" t="s">
        <v>413</v>
      </c>
      <c r="DP134" s="552" t="s">
        <v>358</v>
      </c>
      <c r="DQ134" s="558"/>
      <c r="DR134" s="558"/>
      <c r="DS134" s="558"/>
      <c r="DT134" s="558"/>
      <c r="DU134" s="565"/>
      <c r="DV134" s="558"/>
      <c r="DW134" s="558"/>
      <c r="DX134" s="558"/>
      <c r="DY134" s="558"/>
      <c r="DZ134" s="558"/>
      <c r="EA134" s="559"/>
      <c r="EB134" s="558"/>
      <c r="EC134" s="558"/>
      <c r="ED134" s="651"/>
      <c r="EE134">
        <f>ROWS($EE$5:EE133)</f>
        <v>129</v>
      </c>
      <c r="EF134" s="551">
        <v>3.3</v>
      </c>
      <c r="EG134" s="555" t="s">
        <v>413</v>
      </c>
      <c r="EH134" s="552"/>
      <c r="EI134" s="691">
        <f t="shared" si="166"/>
        <v>0</v>
      </c>
      <c r="EJ134" s="691">
        <f t="shared" si="159"/>
        <v>0</v>
      </c>
      <c r="EK134" s="691">
        <f t="shared" si="160"/>
        <v>0</v>
      </c>
      <c r="EL134" s="691">
        <f t="shared" si="161"/>
        <v>0</v>
      </c>
      <c r="EM134" s="703">
        <f t="shared" si="213"/>
        <v>0</v>
      </c>
      <c r="EN134" s="691">
        <f t="shared" si="214"/>
        <v>0</v>
      </c>
      <c r="EO134" s="691">
        <f t="shared" si="215"/>
        <v>0</v>
      </c>
      <c r="EP134" s="691">
        <f t="shared" si="162"/>
        <v>0</v>
      </c>
      <c r="EQ134" s="691">
        <f t="shared" si="163"/>
        <v>0</v>
      </c>
      <c r="ER134" s="691">
        <f t="shared" si="164"/>
        <v>0</v>
      </c>
      <c r="ES134" s="693">
        <f t="shared" si="208"/>
        <v>0</v>
      </c>
      <c r="ET134" s="691">
        <f t="shared" si="209"/>
        <v>0</v>
      </c>
      <c r="EU134" s="691">
        <f t="shared" si="210"/>
        <v>0</v>
      </c>
      <c r="EW134" s="551">
        <v>3.3</v>
      </c>
      <c r="EX134" s="555" t="s">
        <v>413</v>
      </c>
      <c r="EY134" s="552"/>
      <c r="EZ134" s="680">
        <f t="shared" si="216"/>
        <v>0</v>
      </c>
      <c r="FA134" s="680"/>
      <c r="FB134" s="680"/>
      <c r="FC134" s="680"/>
      <c r="FD134" s="728"/>
      <c r="FE134" s="680"/>
      <c r="FF134" s="680"/>
      <c r="FG134" s="680"/>
      <c r="FH134" s="680"/>
      <c r="FI134" s="680"/>
      <c r="FJ134" s="752"/>
      <c r="FK134" s="680"/>
      <c r="FL134" s="680"/>
    </row>
    <row r="135" spans="1:168" ht="14.25" hidden="1" thickBot="1">
      <c r="A135" s="91"/>
      <c r="B135" s="951">
        <f t="shared" si="198"/>
        <v>3.4</v>
      </c>
      <c r="C135" s="981" t="str">
        <f t="shared" si="121"/>
        <v>給湯設備</v>
      </c>
      <c r="D135" s="982" t="e">
        <f t="shared" si="217"/>
        <v>#REF!</v>
      </c>
      <c r="E135" s="983" t="e">
        <f t="shared" si="217"/>
        <v>#REF!</v>
      </c>
      <c r="F135" s="91"/>
      <c r="G135" s="983" t="e">
        <f t="shared" si="196"/>
        <v>#REF!</v>
      </c>
      <c r="H135" s="983" t="e">
        <f t="shared" si="197"/>
        <v>#REF!</v>
      </c>
      <c r="I135" s="983"/>
      <c r="J135" s="983"/>
      <c r="K135" s="983" t="e">
        <f>IF(#REF!=0,0,1)</f>
        <v>#REF!</v>
      </c>
      <c r="L135" s="983" t="e">
        <f>IF(#REF!=0,0,1)</f>
        <v>#REF!</v>
      </c>
      <c r="M135" s="983">
        <f t="shared" si="178"/>
        <v>0</v>
      </c>
      <c r="N135" s="983">
        <f t="shared" si="211"/>
        <v>0</v>
      </c>
      <c r="O135" s="91"/>
      <c r="P135" s="1163"/>
      <c r="Q135" s="1164">
        <v>3.4</v>
      </c>
      <c r="R135" s="1161" t="s">
        <v>359</v>
      </c>
      <c r="S135" s="1162"/>
      <c r="T135" s="1004"/>
      <c r="U135" s="892"/>
      <c r="V135" s="804">
        <f t="shared" si="169"/>
        <v>0</v>
      </c>
      <c r="W135" s="805">
        <f t="shared" si="168"/>
        <v>0</v>
      </c>
      <c r="X135" s="91"/>
      <c r="Y135" s="929">
        <f t="shared" si="142"/>
        <v>0</v>
      </c>
      <c r="Z135" s="929">
        <f t="shared" si="143"/>
        <v>0</v>
      </c>
      <c r="AA135" s="929">
        <f t="shared" si="144"/>
        <v>0</v>
      </c>
      <c r="AB135" s="929">
        <f t="shared" si="145"/>
        <v>0</v>
      </c>
      <c r="AC135" s="929">
        <f t="shared" si="146"/>
        <v>0</v>
      </c>
      <c r="AD135" s="929">
        <f t="shared" si="147"/>
        <v>0</v>
      </c>
      <c r="AE135" s="929">
        <f t="shared" si="148"/>
        <v>0</v>
      </c>
      <c r="AF135" s="929">
        <f t="shared" si="149"/>
        <v>0</v>
      </c>
      <c r="AG135" s="929">
        <f t="shared" si="150"/>
        <v>0</v>
      </c>
      <c r="AH135" s="929">
        <f t="shared" si="151"/>
        <v>0</v>
      </c>
      <c r="AI135" s="929">
        <f t="shared" si="152"/>
        <v>0</v>
      </c>
      <c r="AJ135" s="929">
        <f t="shared" si="153"/>
        <v>0</v>
      </c>
      <c r="AK135" s="929">
        <f t="shared" si="154"/>
        <v>0</v>
      </c>
      <c r="AL135" s="91"/>
      <c r="AM135" s="1014"/>
      <c r="AN135" s="1014"/>
      <c r="AO135" s="1014"/>
      <c r="AP135" s="1014"/>
      <c r="AQ135" s="1014"/>
      <c r="AR135" s="1014"/>
      <c r="AS135" s="1014"/>
      <c r="AT135" s="1014"/>
      <c r="AU135" s="1014"/>
      <c r="AV135" s="1014"/>
      <c r="AW135" s="1014"/>
      <c r="AX135" s="1014"/>
      <c r="AY135" s="1014"/>
      <c r="AZ135" s="91"/>
      <c r="BA135" s="990"/>
      <c r="BB135" s="990" t="e">
        <f t="shared" si="155"/>
        <v>#REF!</v>
      </c>
      <c r="BC135" s="990"/>
      <c r="BD135" s="991" t="e">
        <f>BR135*#REF!</f>
        <v>#REF!</v>
      </c>
      <c r="BE135" s="991" t="e">
        <f>BS135*#REF!</f>
        <v>#REF!</v>
      </c>
      <c r="BF135" s="991" t="e">
        <f>BT135*#REF!</f>
        <v>#REF!</v>
      </c>
      <c r="BG135" s="991" t="e">
        <f>BU135*#REF!</f>
        <v>#REF!</v>
      </c>
      <c r="BH135" s="1011" t="e">
        <f>BV135*#REF!</f>
        <v>#REF!</v>
      </c>
      <c r="BI135" s="991" t="e">
        <f>BW135*#REF!</f>
        <v>#REF!</v>
      </c>
      <c r="BJ135" s="991" t="e">
        <f>BX135*#REF!</f>
        <v>#REF!</v>
      </c>
      <c r="BK135" s="991" t="e">
        <f>BY135*#REF!</f>
        <v>#REF!</v>
      </c>
      <c r="BL135" s="991" t="e">
        <f>BZ135*#REF!</f>
        <v>#REF!</v>
      </c>
      <c r="BM135" s="991" t="e">
        <f>CA135*#REF!</f>
        <v>#REF!</v>
      </c>
      <c r="BN135" s="91"/>
      <c r="BO135" s="1165">
        <f t="shared" si="179"/>
        <v>3.4</v>
      </c>
      <c r="BP135" s="992" t="str">
        <f t="shared" si="180"/>
        <v>LR1 3b</v>
      </c>
      <c r="BQ135" s="981" t="str">
        <f t="shared" si="181"/>
        <v>給湯設備</v>
      </c>
      <c r="BR135" s="993">
        <f t="shared" si="182"/>
        <v>0</v>
      </c>
      <c r="BS135" s="993">
        <f t="shared" si="183"/>
        <v>0</v>
      </c>
      <c r="BT135" s="993">
        <f t="shared" si="184"/>
        <v>0</v>
      </c>
      <c r="BU135" s="993">
        <f t="shared" si="185"/>
        <v>0</v>
      </c>
      <c r="BV135" s="1012">
        <f t="shared" si="186"/>
        <v>0</v>
      </c>
      <c r="BW135" s="993">
        <f t="shared" si="187"/>
        <v>0</v>
      </c>
      <c r="BX135" s="993">
        <f t="shared" si="188"/>
        <v>0</v>
      </c>
      <c r="BY135" s="993">
        <f t="shared" si="189"/>
        <v>0</v>
      </c>
      <c r="BZ135" s="993">
        <f t="shared" si="190"/>
        <v>0</v>
      </c>
      <c r="CA135" s="993">
        <f t="shared" si="191"/>
        <v>0</v>
      </c>
      <c r="CB135" s="994">
        <f t="shared" si="192"/>
        <v>0</v>
      </c>
      <c r="CC135" s="993">
        <f t="shared" si="193"/>
        <v>0</v>
      </c>
      <c r="CD135" s="993">
        <f t="shared" si="194"/>
        <v>0</v>
      </c>
      <c r="CF135" s="603">
        <v>3.4</v>
      </c>
      <c r="CG135" s="555" t="s">
        <v>413</v>
      </c>
      <c r="CH135" s="552" t="s">
        <v>359</v>
      </c>
      <c r="CI135" s="558"/>
      <c r="CJ135" s="558"/>
      <c r="CK135" s="558"/>
      <c r="CL135" s="558"/>
      <c r="CM135" s="565"/>
      <c r="CN135" s="558"/>
      <c r="CO135" s="625">
        <v>0.05</v>
      </c>
      <c r="CP135" s="558"/>
      <c r="CQ135" s="558"/>
      <c r="CR135" s="558"/>
      <c r="CS135" s="559"/>
      <c r="CT135" s="558"/>
      <c r="CU135" s="558"/>
      <c r="CW135" s="603">
        <v>3.4</v>
      </c>
      <c r="CX135" s="555" t="s">
        <v>413</v>
      </c>
      <c r="CY135" s="552" t="s">
        <v>359</v>
      </c>
      <c r="CZ135" s="558"/>
      <c r="DA135" s="558"/>
      <c r="DB135" s="558"/>
      <c r="DC135" s="558"/>
      <c r="DD135" s="565"/>
      <c r="DE135" s="558"/>
      <c r="DF135" s="625">
        <v>0.05</v>
      </c>
      <c r="DG135" s="558"/>
      <c r="DH135" s="558"/>
      <c r="DI135" s="558"/>
      <c r="DJ135" s="559"/>
      <c r="DK135" s="558"/>
      <c r="DL135" s="558"/>
      <c r="DN135" s="603">
        <v>3.4</v>
      </c>
      <c r="DO135" s="555" t="s">
        <v>413</v>
      </c>
      <c r="DP135" s="552" t="s">
        <v>359</v>
      </c>
      <c r="DQ135" s="558"/>
      <c r="DR135" s="558"/>
      <c r="DS135" s="558"/>
      <c r="DT135" s="558"/>
      <c r="DU135" s="565"/>
      <c r="DV135" s="558"/>
      <c r="DW135" s="558"/>
      <c r="DX135" s="558"/>
      <c r="DY135" s="558"/>
      <c r="DZ135" s="558"/>
      <c r="EA135" s="559"/>
      <c r="EB135" s="558"/>
      <c r="EC135" s="558"/>
      <c r="ED135" s="651"/>
      <c r="EE135">
        <f>ROWS($EE$5:EE134)</f>
        <v>130</v>
      </c>
      <c r="EF135" s="603">
        <v>3.4</v>
      </c>
      <c r="EG135" s="555" t="s">
        <v>413</v>
      </c>
      <c r="EH135" s="552"/>
      <c r="EI135" s="691">
        <f t="shared" si="166"/>
        <v>0</v>
      </c>
      <c r="EJ135" s="691">
        <f t="shared" si="159"/>
        <v>0</v>
      </c>
      <c r="EK135" s="691">
        <f t="shared" si="160"/>
        <v>0</v>
      </c>
      <c r="EL135" s="691">
        <f t="shared" si="161"/>
        <v>0</v>
      </c>
      <c r="EM135" s="703">
        <f t="shared" si="213"/>
        <v>0</v>
      </c>
      <c r="EN135" s="691">
        <f t="shared" si="214"/>
        <v>0</v>
      </c>
      <c r="EO135" s="691">
        <f t="shared" si="215"/>
        <v>0</v>
      </c>
      <c r="EP135" s="691">
        <f t="shared" si="162"/>
        <v>0</v>
      </c>
      <c r="EQ135" s="691">
        <f t="shared" si="163"/>
        <v>0</v>
      </c>
      <c r="ER135" s="691">
        <f t="shared" si="164"/>
        <v>0</v>
      </c>
      <c r="ES135" s="693">
        <f t="shared" si="208"/>
        <v>0</v>
      </c>
      <c r="ET135" s="691">
        <f t="shared" si="209"/>
        <v>0</v>
      </c>
      <c r="EU135" s="691">
        <f t="shared" si="210"/>
        <v>0</v>
      </c>
      <c r="EW135" s="603">
        <v>3.4</v>
      </c>
      <c r="EX135" s="555" t="s">
        <v>413</v>
      </c>
      <c r="EY135" s="552"/>
      <c r="EZ135" s="680">
        <f t="shared" si="216"/>
        <v>0</v>
      </c>
      <c r="FA135" s="680"/>
      <c r="FB135" s="680"/>
      <c r="FC135" s="680"/>
      <c r="FD135" s="728"/>
      <c r="FE135" s="680"/>
      <c r="FF135" s="680"/>
      <c r="FG135" s="680"/>
      <c r="FH135" s="680"/>
      <c r="FI135" s="680"/>
      <c r="FJ135" s="752"/>
      <c r="FK135" s="680"/>
      <c r="FL135" s="680"/>
    </row>
    <row r="136" spans="1:168" ht="14.25" hidden="1" thickBot="1">
      <c r="A136" s="91"/>
      <c r="B136" s="951">
        <f t="shared" si="198"/>
        <v>3.5</v>
      </c>
      <c r="C136" s="981" t="str">
        <f t="shared" si="121"/>
        <v>昇降機設備</v>
      </c>
      <c r="D136" s="982" t="e">
        <f t="shared" si="217"/>
        <v>#REF!</v>
      </c>
      <c r="E136" s="983" t="e">
        <f t="shared" si="217"/>
        <v>#REF!</v>
      </c>
      <c r="F136" s="91"/>
      <c r="G136" s="983" t="e">
        <f t="shared" si="196"/>
        <v>#REF!</v>
      </c>
      <c r="H136" s="983" t="e">
        <f t="shared" si="197"/>
        <v>#REF!</v>
      </c>
      <c r="I136" s="983"/>
      <c r="J136" s="983"/>
      <c r="K136" s="983" t="e">
        <f>IF(#REF!=0,0,1)</f>
        <v>#REF!</v>
      </c>
      <c r="L136" s="983" t="e">
        <f>IF(#REF!=0,0,1)</f>
        <v>#REF!</v>
      </c>
      <c r="M136" s="983">
        <f t="shared" si="178"/>
        <v>0</v>
      </c>
      <c r="N136" s="983">
        <f t="shared" si="211"/>
        <v>0</v>
      </c>
      <c r="O136" s="91"/>
      <c r="P136" s="1163"/>
      <c r="Q136" s="1164">
        <v>3.5</v>
      </c>
      <c r="R136" s="1161" t="s">
        <v>360</v>
      </c>
      <c r="S136" s="1162"/>
      <c r="T136" s="1004"/>
      <c r="U136" s="892"/>
      <c r="V136" s="804">
        <f t="shared" si="169"/>
        <v>0</v>
      </c>
      <c r="W136" s="805">
        <f t="shared" si="168"/>
        <v>0</v>
      </c>
      <c r="X136" s="91"/>
      <c r="Y136" s="929">
        <f t="shared" si="142"/>
        <v>0</v>
      </c>
      <c r="Z136" s="929">
        <f t="shared" si="143"/>
        <v>0</v>
      </c>
      <c r="AA136" s="929">
        <f t="shared" si="144"/>
        <v>0</v>
      </c>
      <c r="AB136" s="929">
        <f t="shared" si="145"/>
        <v>0</v>
      </c>
      <c r="AC136" s="929">
        <f t="shared" si="146"/>
        <v>0</v>
      </c>
      <c r="AD136" s="929">
        <f t="shared" si="147"/>
        <v>0</v>
      </c>
      <c r="AE136" s="929">
        <f t="shared" si="148"/>
        <v>0</v>
      </c>
      <c r="AF136" s="929">
        <f t="shared" si="149"/>
        <v>0</v>
      </c>
      <c r="AG136" s="929">
        <f t="shared" si="150"/>
        <v>0</v>
      </c>
      <c r="AH136" s="929">
        <f t="shared" si="151"/>
        <v>0</v>
      </c>
      <c r="AI136" s="929">
        <f t="shared" si="152"/>
        <v>0</v>
      </c>
      <c r="AJ136" s="929">
        <f t="shared" si="153"/>
        <v>0</v>
      </c>
      <c r="AK136" s="929">
        <f t="shared" si="154"/>
        <v>0</v>
      </c>
      <c r="AL136" s="91"/>
      <c r="AM136" s="1014"/>
      <c r="AN136" s="1014"/>
      <c r="AO136" s="1014"/>
      <c r="AP136" s="1014"/>
      <c r="AQ136" s="1014"/>
      <c r="AR136" s="1014"/>
      <c r="AS136" s="1014"/>
      <c r="AT136" s="1014"/>
      <c r="AU136" s="1014"/>
      <c r="AV136" s="1014"/>
      <c r="AW136" s="1014"/>
      <c r="AX136" s="1014"/>
      <c r="AY136" s="1014"/>
      <c r="AZ136" s="91"/>
      <c r="BA136" s="990"/>
      <c r="BB136" s="990" t="e">
        <f t="shared" si="155"/>
        <v>#REF!</v>
      </c>
      <c r="BC136" s="990"/>
      <c r="BD136" s="991" t="e">
        <f>BR136*#REF!</f>
        <v>#REF!</v>
      </c>
      <c r="BE136" s="991" t="e">
        <f>BS136*#REF!</f>
        <v>#REF!</v>
      </c>
      <c r="BF136" s="991" t="e">
        <f>BT136*#REF!</f>
        <v>#REF!</v>
      </c>
      <c r="BG136" s="991" t="e">
        <f>BU136*#REF!</f>
        <v>#REF!</v>
      </c>
      <c r="BH136" s="1011" t="e">
        <f>BV136*#REF!</f>
        <v>#REF!</v>
      </c>
      <c r="BI136" s="991" t="e">
        <f>BW136*#REF!</f>
        <v>#REF!</v>
      </c>
      <c r="BJ136" s="991" t="e">
        <f>BX136*#REF!</f>
        <v>#REF!</v>
      </c>
      <c r="BK136" s="991" t="e">
        <f>BY136*#REF!</f>
        <v>#REF!</v>
      </c>
      <c r="BL136" s="991" t="e">
        <f>BZ136*#REF!</f>
        <v>#REF!</v>
      </c>
      <c r="BM136" s="991" t="e">
        <f>CA136*#REF!</f>
        <v>#REF!</v>
      </c>
      <c r="BN136" s="91"/>
      <c r="BO136" s="1165">
        <f t="shared" si="179"/>
        <v>3.5</v>
      </c>
      <c r="BP136" s="992" t="str">
        <f t="shared" si="180"/>
        <v>LR1 3b</v>
      </c>
      <c r="BQ136" s="981" t="str">
        <f t="shared" si="181"/>
        <v>昇降機設備</v>
      </c>
      <c r="BR136" s="993">
        <f t="shared" si="182"/>
        <v>0</v>
      </c>
      <c r="BS136" s="993">
        <f t="shared" si="183"/>
        <v>0</v>
      </c>
      <c r="BT136" s="993">
        <f t="shared" si="184"/>
        <v>0</v>
      </c>
      <c r="BU136" s="993">
        <f t="shared" si="185"/>
        <v>0</v>
      </c>
      <c r="BV136" s="1012">
        <f t="shared" si="186"/>
        <v>0</v>
      </c>
      <c r="BW136" s="993">
        <f t="shared" si="187"/>
        <v>0</v>
      </c>
      <c r="BX136" s="993">
        <f t="shared" si="188"/>
        <v>0</v>
      </c>
      <c r="BY136" s="993">
        <f t="shared" si="189"/>
        <v>0</v>
      </c>
      <c r="BZ136" s="993">
        <f t="shared" si="190"/>
        <v>0</v>
      </c>
      <c r="CA136" s="993">
        <f t="shared" si="191"/>
        <v>0</v>
      </c>
      <c r="CB136" s="994">
        <f t="shared" si="192"/>
        <v>0</v>
      </c>
      <c r="CC136" s="993">
        <f t="shared" si="193"/>
        <v>0</v>
      </c>
      <c r="CD136" s="993">
        <f t="shared" si="194"/>
        <v>0</v>
      </c>
      <c r="CF136" s="603">
        <v>3.5</v>
      </c>
      <c r="CG136" s="555" t="s">
        <v>413</v>
      </c>
      <c r="CH136" s="552" t="s">
        <v>360</v>
      </c>
      <c r="CI136" s="558"/>
      <c r="CJ136" s="558"/>
      <c r="CK136" s="558"/>
      <c r="CL136" s="558"/>
      <c r="CM136" s="565"/>
      <c r="CN136" s="558"/>
      <c r="CO136" s="558"/>
      <c r="CP136" s="558"/>
      <c r="CQ136" s="558"/>
      <c r="CR136" s="558"/>
      <c r="CS136" s="559"/>
      <c r="CT136" s="558"/>
      <c r="CU136" s="558"/>
      <c r="CW136" s="603">
        <v>3.5</v>
      </c>
      <c r="CX136" s="555" t="s">
        <v>413</v>
      </c>
      <c r="CY136" s="552" t="s">
        <v>360</v>
      </c>
      <c r="CZ136" s="558"/>
      <c r="DA136" s="558"/>
      <c r="DB136" s="558"/>
      <c r="DC136" s="558"/>
      <c r="DD136" s="565"/>
      <c r="DE136" s="558"/>
      <c r="DF136" s="558"/>
      <c r="DG136" s="558"/>
      <c r="DH136" s="558"/>
      <c r="DI136" s="558"/>
      <c r="DJ136" s="559"/>
      <c r="DK136" s="558"/>
      <c r="DL136" s="558"/>
      <c r="DN136" s="603">
        <v>3.5</v>
      </c>
      <c r="DO136" s="555" t="s">
        <v>413</v>
      </c>
      <c r="DP136" s="552" t="s">
        <v>360</v>
      </c>
      <c r="DQ136" s="558"/>
      <c r="DR136" s="558"/>
      <c r="DS136" s="558"/>
      <c r="DT136" s="558"/>
      <c r="DU136" s="565"/>
      <c r="DV136" s="558"/>
      <c r="DW136" s="558"/>
      <c r="DX136" s="558"/>
      <c r="DY136" s="558"/>
      <c r="DZ136" s="558"/>
      <c r="EA136" s="559"/>
      <c r="EB136" s="558"/>
      <c r="EC136" s="558"/>
      <c r="ED136" s="651"/>
      <c r="EE136">
        <f>ROWS($EE$5:EE135)</f>
        <v>131</v>
      </c>
      <c r="EF136" s="603">
        <v>3.5</v>
      </c>
      <c r="EG136" s="555" t="s">
        <v>413</v>
      </c>
      <c r="EH136" s="552"/>
      <c r="EI136" s="691">
        <f t="shared" si="166"/>
        <v>0</v>
      </c>
      <c r="EJ136" s="691">
        <f t="shared" si="159"/>
        <v>0</v>
      </c>
      <c r="EK136" s="691">
        <f t="shared" si="160"/>
        <v>0</v>
      </c>
      <c r="EL136" s="691">
        <f t="shared" si="161"/>
        <v>0</v>
      </c>
      <c r="EM136" s="703">
        <f t="shared" si="213"/>
        <v>0</v>
      </c>
      <c r="EN136" s="691">
        <f t="shared" si="214"/>
        <v>0</v>
      </c>
      <c r="EO136" s="691">
        <f t="shared" si="215"/>
        <v>0</v>
      </c>
      <c r="EP136" s="691">
        <f t="shared" si="162"/>
        <v>0</v>
      </c>
      <c r="EQ136" s="691">
        <f t="shared" si="163"/>
        <v>0</v>
      </c>
      <c r="ER136" s="691">
        <f t="shared" si="164"/>
        <v>0</v>
      </c>
      <c r="ES136" s="693">
        <f t="shared" si="208"/>
        <v>0</v>
      </c>
      <c r="ET136" s="691">
        <f t="shared" si="209"/>
        <v>0</v>
      </c>
      <c r="EU136" s="691">
        <f t="shared" si="210"/>
        <v>0</v>
      </c>
      <c r="EW136" s="603">
        <v>3.5</v>
      </c>
      <c r="EX136" s="555" t="s">
        <v>413</v>
      </c>
      <c r="EY136" s="552"/>
      <c r="EZ136" s="680">
        <f t="shared" si="216"/>
        <v>0</v>
      </c>
      <c r="FA136" s="680"/>
      <c r="FB136" s="680"/>
      <c r="FC136" s="680"/>
      <c r="FD136" s="728"/>
      <c r="FE136" s="680"/>
      <c r="FF136" s="680"/>
      <c r="FG136" s="680"/>
      <c r="FH136" s="680"/>
      <c r="FI136" s="680"/>
      <c r="FJ136" s="752"/>
      <c r="FK136" s="680"/>
      <c r="FL136" s="680"/>
    </row>
    <row r="137" spans="1:168" ht="14.25" hidden="1" thickBot="1">
      <c r="A137" s="91"/>
      <c r="B137" s="951">
        <f t="shared" si="198"/>
        <v>0</v>
      </c>
      <c r="C137" s="981">
        <f t="shared" ref="C137:C194" si="218">BQ137</f>
        <v>0</v>
      </c>
      <c r="D137" s="982"/>
      <c r="E137" s="983"/>
      <c r="F137" s="91"/>
      <c r="G137" s="983" t="e">
        <f t="shared" si="196"/>
        <v>#REF!</v>
      </c>
      <c r="H137" s="983" t="e">
        <f t="shared" si="197"/>
        <v>#REF!</v>
      </c>
      <c r="I137" s="983"/>
      <c r="J137" s="983"/>
      <c r="K137" s="983" t="e">
        <f>IF(#REF!=0,0,1)</f>
        <v>#REF!</v>
      </c>
      <c r="L137" s="983" t="e">
        <f>IF(#REF!=0,0,1)</f>
        <v>#REF!</v>
      </c>
      <c r="M137" s="983">
        <f t="shared" ref="M137:M168" si="219">SUMPRODUCT($BR$7:$CA$7,BR137:CA137)</f>
        <v>0</v>
      </c>
      <c r="N137" s="983">
        <f t="shared" si="211"/>
        <v>0</v>
      </c>
      <c r="O137" s="91"/>
      <c r="P137" s="1166"/>
      <c r="Q137" s="1164">
        <v>3.6</v>
      </c>
      <c r="R137" s="1161" t="s">
        <v>525</v>
      </c>
      <c r="S137" s="1162"/>
      <c r="T137" s="1004"/>
      <c r="U137" s="892"/>
      <c r="V137" s="815">
        <f t="shared" si="169"/>
        <v>0</v>
      </c>
      <c r="W137" s="837">
        <f t="shared" si="168"/>
        <v>0</v>
      </c>
      <c r="X137" s="91"/>
      <c r="Y137" s="929">
        <f t="shared" si="142"/>
        <v>0</v>
      </c>
      <c r="Z137" s="929">
        <f t="shared" si="143"/>
        <v>0</v>
      </c>
      <c r="AA137" s="929">
        <f t="shared" si="144"/>
        <v>0</v>
      </c>
      <c r="AB137" s="929">
        <f t="shared" si="145"/>
        <v>0</v>
      </c>
      <c r="AC137" s="929">
        <f t="shared" si="146"/>
        <v>0</v>
      </c>
      <c r="AD137" s="929">
        <f t="shared" si="147"/>
        <v>0</v>
      </c>
      <c r="AE137" s="929">
        <f t="shared" si="148"/>
        <v>0</v>
      </c>
      <c r="AF137" s="929">
        <f t="shared" si="149"/>
        <v>0</v>
      </c>
      <c r="AG137" s="929">
        <f t="shared" si="150"/>
        <v>0</v>
      </c>
      <c r="AH137" s="929">
        <f t="shared" si="151"/>
        <v>0</v>
      </c>
      <c r="AI137" s="929">
        <f t="shared" si="152"/>
        <v>0</v>
      </c>
      <c r="AJ137" s="929">
        <f t="shared" si="153"/>
        <v>0</v>
      </c>
      <c r="AK137" s="929">
        <f t="shared" si="154"/>
        <v>0</v>
      </c>
      <c r="AL137" s="91"/>
      <c r="AM137" s="1005"/>
      <c r="AN137" s="1005"/>
      <c r="AO137" s="1005"/>
      <c r="AP137" s="1005"/>
      <c r="AQ137" s="1005"/>
      <c r="AR137" s="1005"/>
      <c r="AS137" s="1005"/>
      <c r="AT137" s="1005"/>
      <c r="AU137" s="1005"/>
      <c r="AV137" s="1005"/>
      <c r="AW137" s="1005"/>
      <c r="AX137" s="1005"/>
      <c r="AY137" s="1005"/>
      <c r="AZ137" s="91"/>
      <c r="BA137" s="990"/>
      <c r="BB137" s="990" t="e">
        <f t="shared" si="155"/>
        <v>#REF!</v>
      </c>
      <c r="BC137" s="990"/>
      <c r="BD137" s="991" t="e">
        <f>BR137*#REF!</f>
        <v>#REF!</v>
      </c>
      <c r="BE137" s="991" t="e">
        <f>BS137*#REF!</f>
        <v>#REF!</v>
      </c>
      <c r="BF137" s="991" t="e">
        <f>BT137*#REF!</f>
        <v>#REF!</v>
      </c>
      <c r="BG137" s="991" t="e">
        <f>BU137*#REF!</f>
        <v>#REF!</v>
      </c>
      <c r="BH137" s="1011" t="e">
        <f>BV137*#REF!</f>
        <v>#REF!</v>
      </c>
      <c r="BI137" s="991" t="e">
        <f>BW137*#REF!</f>
        <v>#REF!</v>
      </c>
      <c r="BJ137" s="991" t="e">
        <f>BX137*#REF!</f>
        <v>#REF!</v>
      </c>
      <c r="BK137" s="991" t="e">
        <f>BY137*#REF!</f>
        <v>#REF!</v>
      </c>
      <c r="BL137" s="991" t="e">
        <f>BZ137*#REF!</f>
        <v>#REF!</v>
      </c>
      <c r="BM137" s="991" t="e">
        <f>CA137*#REF!</f>
        <v>#REF!</v>
      </c>
      <c r="BN137" s="91"/>
      <c r="BO137" s="1165">
        <f t="shared" ref="BO137:BO168" si="220">IF($BO$3=1,CW137,IF($BO$3=2,DN137,IF($BO$3=3,EF137,IF($BO$3=4,EW137,CF137))))</f>
        <v>0</v>
      </c>
      <c r="BP137" s="1165" t="str">
        <f t="shared" ref="BP137:BP168" si="221">IF($BO$3=1,CX137,IF($BO$3=2,DO137,IF($BO$3=3,EG137,IF($BO$3=4,EX137,CG137))))</f>
        <v>LR</v>
      </c>
      <c r="BQ137" s="981">
        <f t="shared" ref="BQ137:BQ168" si="222">IF($BO$3=1,CY137,IF($BO$3=2,DP137,IF($BO$3=3,EH137,IF($BO$3=4,EY137,CH137))))</f>
        <v>0</v>
      </c>
      <c r="BR137" s="993">
        <f t="shared" ref="BR137:BR168" si="223">IF($BO$3=1,CZ137,IF($BO$3=2,DQ137,IF($BO$3=3,EI137,IF($BO$3=4,EZ137,CI137))))</f>
        <v>0</v>
      </c>
      <c r="BS137" s="993">
        <f t="shared" ref="BS137:BS168" si="224">IF($BO$3=1,DA137,IF($BO$3=2,DR137,IF($BO$3=3,EJ137,IF($BO$3=4,FA137,CJ137))))</f>
        <v>0</v>
      </c>
      <c r="BT137" s="993">
        <f t="shared" ref="BT137:BT168" si="225">IF($BO$3=1,DB137,IF($BO$3=2,DS137,IF($BO$3=3,EK137,IF($BO$3=4,FB137,CK137))))</f>
        <v>0</v>
      </c>
      <c r="BU137" s="993">
        <f t="shared" ref="BU137:BU168" si="226">IF($BO$3=1,DC137,IF($BO$3=2,DT137,IF($BO$3=3,EL137,IF($BO$3=4,FC137,CL137))))</f>
        <v>0</v>
      </c>
      <c r="BV137" s="1012">
        <f t="shared" ref="BV137:BV168" si="227">IF($BO$3=1,DD137,IF($BO$3=2,DU137,IF($BO$3=3,EM137,IF($BO$3=4,FD137,CM137))))</f>
        <v>0</v>
      </c>
      <c r="BW137" s="993">
        <f t="shared" ref="BW137:BW168" si="228">IF($BO$3=1,DE137,IF($BO$3=2,DV137,IF($BO$3=3,EN137,IF($BO$3=4,FE137,CN137))))</f>
        <v>0</v>
      </c>
      <c r="BX137" s="993">
        <f t="shared" ref="BX137:BX168" si="229">IF($BO$3=1,DF137,IF($BO$3=2,DW137,IF($BO$3=3,EO137,IF($BO$3=4,FF137,CO137))))</f>
        <v>0</v>
      </c>
      <c r="BY137" s="993">
        <f t="shared" ref="BY137:BY168" si="230">IF($BO$3=1,DG137,IF($BO$3=2,DX137,IF($BO$3=3,EP137,IF($BO$3=4,FG137,CP137))))</f>
        <v>0</v>
      </c>
      <c r="BZ137" s="993">
        <f t="shared" ref="BZ137:BZ168" si="231">IF($BO$3=1,DH137,IF($BO$3=2,DY137,IF($BO$3=3,EQ137,IF($BO$3=4,FH137,CQ137))))</f>
        <v>0</v>
      </c>
      <c r="CA137" s="993">
        <f t="shared" ref="CA137:CA168" si="232">IF($BO$3=1,DI137,IF($BO$3=2,DZ137,IF($BO$3=3,ER137,IF($BO$3=4,FI137,CR137))))</f>
        <v>0</v>
      </c>
      <c r="CB137" s="994">
        <f t="shared" ref="CB137:CB168" si="233">IF($BO$3=1,DJ137,IF($BO$3=2,EA137,IF($BO$3=3,ES137,IF($BO$3=4,FJ137,CS137))))</f>
        <v>0</v>
      </c>
      <c r="CC137" s="993">
        <f t="shared" ref="CC137:CC168" si="234">IF($BO$3=1,DK137,IF($BO$3=2,EB137,IF($BO$3=3,ET137,IF($BO$3=4,FK137,CT137))))</f>
        <v>0</v>
      </c>
      <c r="CD137" s="993">
        <f t="shared" ref="CD137:CD168" si="235">IF($BO$3=1,DL137,IF($BO$3=2,EC137,IF($BO$3=3,EU137,IF($BO$3=4,FL137,CU137))))</f>
        <v>0</v>
      </c>
      <c r="CF137" s="603"/>
      <c r="CG137" s="604" t="s">
        <v>44</v>
      </c>
      <c r="CH137" s="552"/>
      <c r="CI137" s="558"/>
      <c r="CJ137" s="558"/>
      <c r="CK137" s="558"/>
      <c r="CL137" s="558"/>
      <c r="CM137" s="565"/>
      <c r="CN137" s="558"/>
      <c r="CO137" s="558"/>
      <c r="CP137" s="558"/>
      <c r="CQ137" s="558"/>
      <c r="CR137" s="558"/>
      <c r="CS137" s="559"/>
      <c r="CT137" s="558"/>
      <c r="CU137" s="558"/>
      <c r="CW137" s="603"/>
      <c r="CX137" s="604" t="s">
        <v>44</v>
      </c>
      <c r="CY137" s="552"/>
      <c r="CZ137" s="558"/>
      <c r="DA137" s="558"/>
      <c r="DB137" s="558"/>
      <c r="DC137" s="558"/>
      <c r="DD137" s="565"/>
      <c r="DE137" s="558"/>
      <c r="DF137" s="558"/>
      <c r="DG137" s="558"/>
      <c r="DH137" s="558"/>
      <c r="DI137" s="558"/>
      <c r="DJ137" s="559"/>
      <c r="DK137" s="558"/>
      <c r="DL137" s="558"/>
      <c r="DN137" s="603"/>
      <c r="DO137" s="604" t="s">
        <v>44</v>
      </c>
      <c r="DP137" s="552"/>
      <c r="DQ137" s="558"/>
      <c r="DR137" s="558"/>
      <c r="DS137" s="558"/>
      <c r="DT137" s="558"/>
      <c r="DU137" s="565"/>
      <c r="DV137" s="558"/>
      <c r="DW137" s="558"/>
      <c r="DX137" s="558"/>
      <c r="DY137" s="558"/>
      <c r="DZ137" s="558"/>
      <c r="EA137" s="559"/>
      <c r="EB137" s="558"/>
      <c r="EC137" s="558"/>
      <c r="ED137" s="651"/>
      <c r="EE137">
        <f>ROWS($EE$5:EE136)</f>
        <v>132</v>
      </c>
      <c r="EF137" s="603"/>
      <c r="EG137" s="604" t="s">
        <v>44</v>
      </c>
      <c r="EH137" s="552"/>
      <c r="EI137" s="691">
        <f t="shared" si="166"/>
        <v>0</v>
      </c>
      <c r="EJ137" s="691">
        <f t="shared" si="159"/>
        <v>0</v>
      </c>
      <c r="EK137" s="691">
        <f t="shared" si="160"/>
        <v>0</v>
      </c>
      <c r="EL137" s="691">
        <f t="shared" si="161"/>
        <v>0</v>
      </c>
      <c r="EM137" s="703">
        <f t="shared" si="213"/>
        <v>0</v>
      </c>
      <c r="EN137" s="691">
        <f t="shared" si="214"/>
        <v>0</v>
      </c>
      <c r="EO137" s="691">
        <f t="shared" si="215"/>
        <v>0</v>
      </c>
      <c r="EP137" s="691">
        <f t="shared" si="162"/>
        <v>0</v>
      </c>
      <c r="EQ137" s="691">
        <f t="shared" si="163"/>
        <v>0</v>
      </c>
      <c r="ER137" s="691">
        <f t="shared" si="164"/>
        <v>0</v>
      </c>
      <c r="ES137" s="693">
        <f t="shared" si="208"/>
        <v>0</v>
      </c>
      <c r="ET137" s="691">
        <f t="shared" si="209"/>
        <v>0</v>
      </c>
      <c r="EU137" s="691">
        <f t="shared" si="210"/>
        <v>0</v>
      </c>
      <c r="EW137" s="603"/>
      <c r="EX137" s="604" t="s">
        <v>44</v>
      </c>
      <c r="EY137" s="552"/>
      <c r="EZ137" s="680">
        <f t="shared" si="216"/>
        <v>0</v>
      </c>
      <c r="FA137" s="680"/>
      <c r="FB137" s="680"/>
      <c r="FC137" s="680"/>
      <c r="FD137" s="728"/>
      <c r="FE137" s="680"/>
      <c r="FF137" s="680"/>
      <c r="FG137" s="680"/>
      <c r="FH137" s="680"/>
      <c r="FI137" s="680"/>
      <c r="FJ137" s="752"/>
      <c r="FK137" s="680"/>
      <c r="FL137" s="680"/>
    </row>
    <row r="138" spans="1:168">
      <c r="A138" s="91"/>
      <c r="B138" s="951">
        <f t="shared" si="198"/>
        <v>4</v>
      </c>
      <c r="C138" s="964" t="str">
        <f t="shared" si="218"/>
        <v>効率的運用</v>
      </c>
      <c r="D138" s="965" t="e">
        <f>IF(I$122=0,0,G138/I$122)</f>
        <v>#REF!</v>
      </c>
      <c r="E138" s="966" t="e">
        <f>IF(J$122=0,0,H138/J$122)</f>
        <v>#REF!</v>
      </c>
      <c r="F138" s="91"/>
      <c r="G138" s="966" t="e">
        <f t="shared" si="196"/>
        <v>#REF!</v>
      </c>
      <c r="H138" s="966" t="e">
        <f t="shared" si="197"/>
        <v>#REF!</v>
      </c>
      <c r="I138" s="966" t="e">
        <f>G139+G142</f>
        <v>#REF!</v>
      </c>
      <c r="J138" s="966" t="e">
        <f>H139+H142</f>
        <v>#REF!</v>
      </c>
      <c r="K138" s="966" t="e">
        <f>IF(#REF!=0,0,1)</f>
        <v>#REF!</v>
      </c>
      <c r="L138" s="966" t="e">
        <f>IF(#REF!=0,0,1)</f>
        <v>#REF!</v>
      </c>
      <c r="M138" s="966">
        <f t="shared" si="219"/>
        <v>0.2</v>
      </c>
      <c r="N138" s="966">
        <f t="shared" si="211"/>
        <v>0</v>
      </c>
      <c r="O138" s="91"/>
      <c r="P138" s="1154">
        <v>4</v>
      </c>
      <c r="Q138" s="1020" t="s">
        <v>361</v>
      </c>
      <c r="R138" s="970"/>
      <c r="S138" s="970"/>
      <c r="T138" s="972"/>
      <c r="U138" s="892"/>
      <c r="V138" s="832">
        <f t="shared" si="169"/>
        <v>0</v>
      </c>
      <c r="W138" s="809">
        <f t="shared" si="168"/>
        <v>0</v>
      </c>
      <c r="X138" s="91"/>
      <c r="Y138" s="929">
        <f t="shared" si="142"/>
        <v>0</v>
      </c>
      <c r="Z138" s="929">
        <f t="shared" si="143"/>
        <v>0</v>
      </c>
      <c r="AA138" s="929">
        <f t="shared" si="144"/>
        <v>0</v>
      </c>
      <c r="AB138" s="929">
        <f t="shared" si="145"/>
        <v>0</v>
      </c>
      <c r="AC138" s="929">
        <f t="shared" si="146"/>
        <v>0</v>
      </c>
      <c r="AD138" s="929">
        <f t="shared" si="147"/>
        <v>0</v>
      </c>
      <c r="AE138" s="929">
        <f t="shared" si="148"/>
        <v>0</v>
      </c>
      <c r="AF138" s="929">
        <f t="shared" si="149"/>
        <v>0</v>
      </c>
      <c r="AG138" s="929">
        <f t="shared" si="150"/>
        <v>0</v>
      </c>
      <c r="AH138" s="929">
        <f t="shared" si="151"/>
        <v>0</v>
      </c>
      <c r="AI138" s="929">
        <f t="shared" si="152"/>
        <v>0</v>
      </c>
      <c r="AJ138" s="929">
        <f t="shared" si="153"/>
        <v>0</v>
      </c>
      <c r="AK138" s="929">
        <f t="shared" si="154"/>
        <v>0</v>
      </c>
      <c r="AL138" s="91"/>
      <c r="AM138" s="1085" t="s">
        <v>126</v>
      </c>
      <c r="AN138" s="1085" t="s">
        <v>126</v>
      </c>
      <c r="AO138" s="1085" t="s">
        <v>126</v>
      </c>
      <c r="AP138" s="1085" t="s">
        <v>126</v>
      </c>
      <c r="AQ138" s="1085" t="s">
        <v>126</v>
      </c>
      <c r="AR138" s="1085" t="s">
        <v>126</v>
      </c>
      <c r="AS138" s="1085" t="s">
        <v>126</v>
      </c>
      <c r="AT138" s="1085" t="s">
        <v>126</v>
      </c>
      <c r="AU138" s="1085" t="s">
        <v>126</v>
      </c>
      <c r="AV138" s="1085" t="s">
        <v>126</v>
      </c>
      <c r="AW138" s="1085" t="s">
        <v>126</v>
      </c>
      <c r="AX138" s="1085" t="s">
        <v>126</v>
      </c>
      <c r="AY138" s="1085" t="s">
        <v>126</v>
      </c>
      <c r="AZ138" s="91"/>
      <c r="BA138" s="974" t="e">
        <f>BB138/$BC$122</f>
        <v>#REF!</v>
      </c>
      <c r="BB138" s="1078" t="e">
        <f t="shared" si="155"/>
        <v>#REF!</v>
      </c>
      <c r="BC138" s="1078"/>
      <c r="BD138" s="1079" t="e">
        <f>BR138*#REF!</f>
        <v>#REF!</v>
      </c>
      <c r="BE138" s="1079" t="e">
        <f>BS138*#REF!</f>
        <v>#REF!</v>
      </c>
      <c r="BF138" s="1079" t="e">
        <f>BT138*#REF!</f>
        <v>#REF!</v>
      </c>
      <c r="BG138" s="1079" t="e">
        <f>BU138*#REF!</f>
        <v>#REF!</v>
      </c>
      <c r="BH138" s="976" t="e">
        <f>BV138*#REF!</f>
        <v>#REF!</v>
      </c>
      <c r="BI138" s="1079" t="e">
        <f>BW138*#REF!</f>
        <v>#REF!</v>
      </c>
      <c r="BJ138" s="1079" t="e">
        <f>BX138*#REF!</f>
        <v>#REF!</v>
      </c>
      <c r="BK138" s="1079" t="e">
        <f>BY138*#REF!</f>
        <v>#REF!</v>
      </c>
      <c r="BL138" s="1079" t="e">
        <f>BZ138*#REF!</f>
        <v>#REF!</v>
      </c>
      <c r="BM138" s="1079" t="e">
        <f>CA138*#REF!</f>
        <v>#REF!</v>
      </c>
      <c r="BN138" s="91"/>
      <c r="BO138" s="1152">
        <f t="shared" si="220"/>
        <v>4</v>
      </c>
      <c r="BP138" s="977" t="str">
        <f t="shared" si="221"/>
        <v>LR1</v>
      </c>
      <c r="BQ138" s="964" t="str">
        <f t="shared" si="222"/>
        <v>効率的運用</v>
      </c>
      <c r="BR138" s="1080">
        <f t="shared" si="223"/>
        <v>0.2</v>
      </c>
      <c r="BS138" s="1080">
        <f t="shared" si="224"/>
        <v>0.2</v>
      </c>
      <c r="BT138" s="1080">
        <f t="shared" si="225"/>
        <v>0.2</v>
      </c>
      <c r="BU138" s="1080">
        <f t="shared" si="226"/>
        <v>0.2</v>
      </c>
      <c r="BV138" s="979">
        <f t="shared" si="227"/>
        <v>0.2</v>
      </c>
      <c r="BW138" s="1080">
        <f t="shared" si="228"/>
        <v>0.25</v>
      </c>
      <c r="BX138" s="1080">
        <f t="shared" si="229"/>
        <v>0.2</v>
      </c>
      <c r="BY138" s="1080">
        <f t="shared" si="230"/>
        <v>0.2</v>
      </c>
      <c r="BZ138" s="1080">
        <f t="shared" si="231"/>
        <v>0.2</v>
      </c>
      <c r="CA138" s="1080">
        <f t="shared" si="232"/>
        <v>0.2</v>
      </c>
      <c r="CB138" s="980">
        <f t="shared" si="233"/>
        <v>0</v>
      </c>
      <c r="CC138" s="978">
        <f t="shared" si="234"/>
        <v>0</v>
      </c>
      <c r="CD138" s="978">
        <f t="shared" si="235"/>
        <v>0</v>
      </c>
      <c r="CF138" s="602">
        <v>4</v>
      </c>
      <c r="CG138" s="547" t="s">
        <v>492</v>
      </c>
      <c r="CH138" s="544" t="s">
        <v>361</v>
      </c>
      <c r="CI138" s="591">
        <v>0.2</v>
      </c>
      <c r="CJ138" s="591">
        <v>0.2</v>
      </c>
      <c r="CK138" s="591">
        <v>0.2</v>
      </c>
      <c r="CL138" s="591">
        <v>0.2</v>
      </c>
      <c r="CM138" s="591">
        <v>0.2</v>
      </c>
      <c r="CN138" s="591">
        <v>0.25</v>
      </c>
      <c r="CO138" s="591">
        <v>0.2</v>
      </c>
      <c r="CP138" s="591">
        <v>0.2</v>
      </c>
      <c r="CQ138" s="591">
        <v>0.2</v>
      </c>
      <c r="CR138" s="591">
        <v>0.2</v>
      </c>
      <c r="CS138" s="549"/>
      <c r="CT138" s="548"/>
      <c r="CU138" s="548"/>
      <c r="CW138" s="602">
        <v>4</v>
      </c>
      <c r="CX138" s="547" t="s">
        <v>492</v>
      </c>
      <c r="CY138" s="544" t="s">
        <v>361</v>
      </c>
      <c r="CZ138" s="591">
        <v>0.2</v>
      </c>
      <c r="DA138" s="591">
        <v>0.2</v>
      </c>
      <c r="DB138" s="591">
        <v>0.2</v>
      </c>
      <c r="DC138" s="591">
        <v>0.2</v>
      </c>
      <c r="DD138" s="591">
        <v>0.2</v>
      </c>
      <c r="DE138" s="591">
        <v>0.25</v>
      </c>
      <c r="DF138" s="591">
        <v>0.2</v>
      </c>
      <c r="DG138" s="591">
        <v>0.2</v>
      </c>
      <c r="DH138" s="591">
        <v>0.2</v>
      </c>
      <c r="DI138" s="591">
        <v>0.2</v>
      </c>
      <c r="DJ138" s="549"/>
      <c r="DK138" s="548"/>
      <c r="DL138" s="548"/>
      <c r="DN138" s="602">
        <v>4</v>
      </c>
      <c r="DO138" s="547" t="s">
        <v>492</v>
      </c>
      <c r="DP138" s="544" t="s">
        <v>361</v>
      </c>
      <c r="DQ138" s="591">
        <v>0.2</v>
      </c>
      <c r="DR138" s="591">
        <v>0.2</v>
      </c>
      <c r="DS138" s="591">
        <v>0.2</v>
      </c>
      <c r="DT138" s="591">
        <v>0.2</v>
      </c>
      <c r="DU138" s="591">
        <v>0.2</v>
      </c>
      <c r="DV138" s="591">
        <v>0.25</v>
      </c>
      <c r="DW138" s="591">
        <v>0.2</v>
      </c>
      <c r="DX138" s="591">
        <v>0.2</v>
      </c>
      <c r="DY138" s="591">
        <v>0.2</v>
      </c>
      <c r="DZ138" s="591">
        <v>0.2</v>
      </c>
      <c r="EA138" s="549"/>
      <c r="EB138" s="548"/>
      <c r="EC138" s="548"/>
      <c r="ED138" s="650"/>
      <c r="EE138">
        <f>ROWS($EE$5:EE137)</f>
        <v>133</v>
      </c>
      <c r="EF138" s="602">
        <v>4</v>
      </c>
      <c r="EG138" s="547" t="s">
        <v>492</v>
      </c>
      <c r="EH138" s="544" t="s">
        <v>361</v>
      </c>
      <c r="EI138" s="701">
        <f t="shared" si="166"/>
        <v>0.2</v>
      </c>
      <c r="EJ138" s="701">
        <f t="shared" si="159"/>
        <v>0.2</v>
      </c>
      <c r="EK138" s="701">
        <f t="shared" si="160"/>
        <v>0.2</v>
      </c>
      <c r="EL138" s="701">
        <f t="shared" si="161"/>
        <v>0.2</v>
      </c>
      <c r="EM138" s="701">
        <f t="shared" si="213"/>
        <v>0.2</v>
      </c>
      <c r="EN138" s="701">
        <f t="shared" si="214"/>
        <v>0.25</v>
      </c>
      <c r="EO138" s="701">
        <f t="shared" si="215"/>
        <v>0.2</v>
      </c>
      <c r="EP138" s="701">
        <f t="shared" si="162"/>
        <v>0.2</v>
      </c>
      <c r="EQ138" s="701">
        <f t="shared" si="163"/>
        <v>0.2</v>
      </c>
      <c r="ER138" s="701">
        <f t="shared" si="164"/>
        <v>0.2</v>
      </c>
      <c r="ES138" s="690">
        <f t="shared" si="208"/>
        <v>0</v>
      </c>
      <c r="ET138" s="688">
        <f t="shared" si="209"/>
        <v>0</v>
      </c>
      <c r="EU138" s="688">
        <f t="shared" si="210"/>
        <v>0</v>
      </c>
      <c r="EW138" s="602">
        <v>4</v>
      </c>
      <c r="EX138" s="547" t="s">
        <v>492</v>
      </c>
      <c r="EY138" s="544" t="s">
        <v>361</v>
      </c>
      <c r="EZ138" s="681">
        <f t="shared" si="216"/>
        <v>0.2</v>
      </c>
      <c r="FA138" s="681"/>
      <c r="FB138" s="681"/>
      <c r="FC138" s="681"/>
      <c r="FD138" s="681"/>
      <c r="FE138" s="681"/>
      <c r="FF138" s="681"/>
      <c r="FG138" s="681"/>
      <c r="FH138" s="681"/>
      <c r="FI138" s="681"/>
      <c r="FJ138" s="679"/>
      <c r="FK138" s="678"/>
      <c r="FL138" s="678"/>
    </row>
    <row r="139" spans="1:168" ht="14.25" thickBot="1">
      <c r="A139" s="91"/>
      <c r="B139" s="951">
        <f t="shared" si="198"/>
        <v>4.0999999999999996</v>
      </c>
      <c r="C139" s="981" t="str">
        <f t="shared" si="218"/>
        <v>住宅以外の評価</v>
      </c>
      <c r="D139" s="982" t="e">
        <f>IF(I$138=0,0,G139/I$138)</f>
        <v>#REF!</v>
      </c>
      <c r="E139" s="982" t="e">
        <f>IF(J$138=0,0,H139/J$138)</f>
        <v>#REF!</v>
      </c>
      <c r="F139" s="91"/>
      <c r="G139" s="983" t="e">
        <f t="shared" si="196"/>
        <v>#REF!</v>
      </c>
      <c r="H139" s="983" t="e">
        <f t="shared" si="197"/>
        <v>#REF!</v>
      </c>
      <c r="I139" s="983" t="e">
        <f>SUM(G140:G141)</f>
        <v>#REF!</v>
      </c>
      <c r="J139" s="983" t="e">
        <f>SUM(H140:H141)</f>
        <v>#REF!</v>
      </c>
      <c r="K139" s="983" t="e">
        <f>IF(#REF!=0,0,1)</f>
        <v>#REF!</v>
      </c>
      <c r="L139" s="983" t="e">
        <f>IF(#REF!=0,0,1)</f>
        <v>#REF!</v>
      </c>
      <c r="M139" s="983">
        <f t="shared" si="219"/>
        <v>1</v>
      </c>
      <c r="N139" s="983">
        <f t="shared" ref="N139:N144" si="236">(CB$7*CB139)+(CC$7*CC139)+(CD$7*CD139)</f>
        <v>0</v>
      </c>
      <c r="O139" s="91"/>
      <c r="P139" s="1047"/>
      <c r="Q139" s="1007"/>
      <c r="R139" s="1025" t="s">
        <v>310</v>
      </c>
      <c r="S139" s="987"/>
      <c r="T139" s="1022"/>
      <c r="U139" s="892"/>
      <c r="V139" s="822">
        <f t="shared" si="169"/>
        <v>0</v>
      </c>
      <c r="W139" s="802">
        <f t="shared" si="168"/>
        <v>0</v>
      </c>
      <c r="X139" s="91"/>
      <c r="Y139" s="929">
        <f t="shared" ref="Y139:Y194" si="237">IF(OR(AM139=0,AM139="-"),0,1)</f>
        <v>0</v>
      </c>
      <c r="Z139" s="929">
        <f t="shared" ref="Z139:Z194" si="238">IF(OR(AN139=0,AN139="-"),0,1)</f>
        <v>0</v>
      </c>
      <c r="AA139" s="929">
        <f t="shared" ref="AA139:AA194" si="239">IF(OR(AO139=0,AO139="-"),0,1)</f>
        <v>0</v>
      </c>
      <c r="AB139" s="929">
        <f t="shared" ref="AB139:AB194" si="240">IF(OR(AP139=0,AP139="-"),0,1)</f>
        <v>0</v>
      </c>
      <c r="AC139" s="929">
        <f t="shared" ref="AC139:AC194" si="241">IF(OR(AQ139=0,AQ139="-"),0,1)</f>
        <v>0</v>
      </c>
      <c r="AD139" s="929">
        <f t="shared" ref="AD139:AD194" si="242">IF(OR(AR139=0,AR139="-"),0,1)</f>
        <v>0</v>
      </c>
      <c r="AE139" s="929">
        <f t="shared" ref="AE139:AE194" si="243">IF(OR(AS139=0,AS139="-"),0,1)</f>
        <v>0</v>
      </c>
      <c r="AF139" s="929">
        <f t="shared" ref="AF139:AF194" si="244">IF(OR(AT139=0,AT139="-"),0,1)</f>
        <v>0</v>
      </c>
      <c r="AG139" s="929">
        <f t="shared" ref="AG139:AG194" si="245">IF(OR(AU139=0,AU139="-"),0,1)</f>
        <v>0</v>
      </c>
      <c r="AH139" s="929">
        <f t="shared" ref="AH139:AH194" si="246">IF(OR(AV139=0,AV139="-"),0,1)</f>
        <v>0</v>
      </c>
      <c r="AI139" s="929">
        <f t="shared" ref="AI139:AI194" si="247">IF(OR(AW139=0,AW139="-"),0,1)</f>
        <v>0</v>
      </c>
      <c r="AJ139" s="929">
        <f t="shared" ref="AJ139:AJ194" si="248">IF(OR(AX139=0,AX139="-"),0,1)</f>
        <v>0</v>
      </c>
      <c r="AK139" s="929">
        <f t="shared" ref="AK139:AK194" si="249">IF(OR(AY139=0,AY139="-"),0,1)</f>
        <v>0</v>
      </c>
      <c r="AL139" s="91"/>
      <c r="AM139" s="1064" t="s">
        <v>951</v>
      </c>
      <c r="AN139" s="1064" t="s">
        <v>951</v>
      </c>
      <c r="AO139" s="1064" t="s">
        <v>951</v>
      </c>
      <c r="AP139" s="1064" t="s">
        <v>951</v>
      </c>
      <c r="AQ139" s="1064" t="s">
        <v>951</v>
      </c>
      <c r="AR139" s="1064" t="s">
        <v>951</v>
      </c>
      <c r="AS139" s="1064" t="s">
        <v>951</v>
      </c>
      <c r="AT139" s="1064" t="s">
        <v>951</v>
      </c>
      <c r="AU139" s="1064" t="s">
        <v>951</v>
      </c>
      <c r="AV139" s="1064" t="s">
        <v>951</v>
      </c>
      <c r="AW139" s="1064" t="s">
        <v>951</v>
      </c>
      <c r="AX139" s="1064" t="s">
        <v>951</v>
      </c>
      <c r="AY139" s="1064" t="s">
        <v>951</v>
      </c>
      <c r="AZ139" s="91"/>
      <c r="BA139" s="990"/>
      <c r="BB139" s="990" t="e">
        <f t="shared" ref="BB139:BB194" si="250">SUMPRODUCT($BD$7:$BM$7,BD139:BM139)</f>
        <v>#REF!</v>
      </c>
      <c r="BC139" s="990"/>
      <c r="BD139" s="991" t="e">
        <f>BR139*#REF!</f>
        <v>#REF!</v>
      </c>
      <c r="BE139" s="991" t="e">
        <f>BS139*#REF!</f>
        <v>#REF!</v>
      </c>
      <c r="BF139" s="991" t="e">
        <f>BT139*#REF!</f>
        <v>#REF!</v>
      </c>
      <c r="BG139" s="991" t="e">
        <f>BU139*#REF!</f>
        <v>#REF!</v>
      </c>
      <c r="BH139" s="1011" t="e">
        <f>BV139*#REF!</f>
        <v>#REF!</v>
      </c>
      <c r="BI139" s="991" t="e">
        <f>BW139*#REF!</f>
        <v>#REF!</v>
      </c>
      <c r="BJ139" s="991" t="e">
        <f>BX139*#REF!</f>
        <v>#REF!</v>
      </c>
      <c r="BK139" s="991" t="e">
        <f>BY139*#REF!</f>
        <v>#REF!</v>
      </c>
      <c r="BL139" s="991" t="e">
        <f>BZ139*#REF!</f>
        <v>#REF!</v>
      </c>
      <c r="BM139" s="991" t="e">
        <f>CA139*#REF!</f>
        <v>#REF!</v>
      </c>
      <c r="BN139" s="91"/>
      <c r="BO139" s="992">
        <f t="shared" si="220"/>
        <v>4.0999999999999996</v>
      </c>
      <c r="BP139" s="992" t="str">
        <f t="shared" si="221"/>
        <v>LR1 4</v>
      </c>
      <c r="BQ139" s="981" t="str">
        <f t="shared" si="222"/>
        <v>住宅以外の評価</v>
      </c>
      <c r="BR139" s="993">
        <f t="shared" si="223"/>
        <v>1</v>
      </c>
      <c r="BS139" s="993">
        <f t="shared" si="224"/>
        <v>1</v>
      </c>
      <c r="BT139" s="993">
        <f t="shared" si="225"/>
        <v>1</v>
      </c>
      <c r="BU139" s="993">
        <f t="shared" si="226"/>
        <v>1</v>
      </c>
      <c r="BV139" s="1012">
        <f t="shared" si="227"/>
        <v>1</v>
      </c>
      <c r="BW139" s="993">
        <f t="shared" si="228"/>
        <v>1</v>
      </c>
      <c r="BX139" s="993">
        <f t="shared" si="229"/>
        <v>1</v>
      </c>
      <c r="BY139" s="993">
        <f t="shared" si="230"/>
        <v>1</v>
      </c>
      <c r="BZ139" s="993">
        <f t="shared" si="231"/>
        <v>1</v>
      </c>
      <c r="CA139" s="993">
        <f t="shared" si="232"/>
        <v>0</v>
      </c>
      <c r="CB139" s="994">
        <f t="shared" si="233"/>
        <v>0</v>
      </c>
      <c r="CC139" s="1125">
        <f t="shared" si="234"/>
        <v>0</v>
      </c>
      <c r="CD139" s="1125">
        <f t="shared" si="235"/>
        <v>0</v>
      </c>
      <c r="CF139" s="551">
        <v>4.0999999999999996</v>
      </c>
      <c r="CG139" s="555" t="s">
        <v>48</v>
      </c>
      <c r="CH139" s="552" t="s">
        <v>457</v>
      </c>
      <c r="CI139" s="558">
        <v>1</v>
      </c>
      <c r="CJ139" s="558">
        <v>1</v>
      </c>
      <c r="CK139" s="558">
        <v>1</v>
      </c>
      <c r="CL139" s="558">
        <v>1</v>
      </c>
      <c r="CM139" s="558">
        <v>1</v>
      </c>
      <c r="CN139" s="558">
        <v>1</v>
      </c>
      <c r="CO139" s="558">
        <v>1</v>
      </c>
      <c r="CP139" s="558">
        <v>1</v>
      </c>
      <c r="CQ139" s="558">
        <v>1</v>
      </c>
      <c r="CR139" s="558"/>
      <c r="CS139" s="559"/>
      <c r="CT139" s="600"/>
      <c r="CU139" s="600"/>
      <c r="CW139" s="551">
        <v>4.0999999999999996</v>
      </c>
      <c r="CX139" s="555" t="s">
        <v>48</v>
      </c>
      <c r="CY139" s="552" t="s">
        <v>457</v>
      </c>
      <c r="CZ139" s="558">
        <v>1</v>
      </c>
      <c r="DA139" s="558">
        <v>1</v>
      </c>
      <c r="DB139" s="558">
        <v>1</v>
      </c>
      <c r="DC139" s="558">
        <v>1</v>
      </c>
      <c r="DD139" s="558">
        <v>1</v>
      </c>
      <c r="DE139" s="558">
        <v>1</v>
      </c>
      <c r="DF139" s="558">
        <v>1</v>
      </c>
      <c r="DG139" s="558">
        <v>1</v>
      </c>
      <c r="DH139" s="558">
        <v>1</v>
      </c>
      <c r="DI139" s="558"/>
      <c r="DJ139" s="559"/>
      <c r="DK139" s="600"/>
      <c r="DL139" s="600"/>
      <c r="DN139" s="551">
        <v>4.0999999999999996</v>
      </c>
      <c r="DO139" s="555" t="s">
        <v>48</v>
      </c>
      <c r="DP139" s="552" t="s">
        <v>457</v>
      </c>
      <c r="DQ139" s="558">
        <v>1</v>
      </c>
      <c r="DR139" s="558">
        <v>1</v>
      </c>
      <c r="DS139" s="558">
        <v>1</v>
      </c>
      <c r="DT139" s="558">
        <v>1</v>
      </c>
      <c r="DU139" s="558">
        <v>1</v>
      </c>
      <c r="DV139" s="558">
        <v>1</v>
      </c>
      <c r="DW139" s="558">
        <v>1</v>
      </c>
      <c r="DX139" s="558">
        <v>1</v>
      </c>
      <c r="DY139" s="558">
        <v>1</v>
      </c>
      <c r="DZ139" s="558"/>
      <c r="EA139" s="559"/>
      <c r="EB139" s="600"/>
      <c r="EC139" s="600"/>
      <c r="ED139" s="654"/>
      <c r="EE139">
        <f>ROWS($EE$5:EE138)</f>
        <v>134</v>
      </c>
      <c r="EF139" s="551">
        <v>4.0999999999999996</v>
      </c>
      <c r="EG139" s="555" t="s">
        <v>48</v>
      </c>
      <c r="EH139" s="552" t="s">
        <v>457</v>
      </c>
      <c r="EI139" s="691">
        <f t="shared" si="166"/>
        <v>1</v>
      </c>
      <c r="EJ139" s="691">
        <f t="shared" si="159"/>
        <v>1</v>
      </c>
      <c r="EK139" s="691">
        <f t="shared" si="160"/>
        <v>1</v>
      </c>
      <c r="EL139" s="691">
        <f t="shared" si="161"/>
        <v>1</v>
      </c>
      <c r="EM139" s="691">
        <f t="shared" si="213"/>
        <v>1</v>
      </c>
      <c r="EN139" s="691">
        <f t="shared" si="214"/>
        <v>1</v>
      </c>
      <c r="EO139" s="691">
        <f t="shared" si="215"/>
        <v>1</v>
      </c>
      <c r="EP139" s="691">
        <f t="shared" si="162"/>
        <v>1</v>
      </c>
      <c r="EQ139" s="691">
        <f t="shared" si="163"/>
        <v>1</v>
      </c>
      <c r="ER139" s="691">
        <f t="shared" si="164"/>
        <v>0</v>
      </c>
      <c r="ES139" s="693">
        <f t="shared" si="208"/>
        <v>0</v>
      </c>
      <c r="ET139" s="706">
        <f t="shared" si="209"/>
        <v>0</v>
      </c>
      <c r="EU139" s="706">
        <f t="shared" si="210"/>
        <v>0</v>
      </c>
      <c r="EW139" s="551">
        <v>4.0999999999999996</v>
      </c>
      <c r="EX139" s="555" t="s">
        <v>48</v>
      </c>
      <c r="EY139" s="552" t="s">
        <v>457</v>
      </c>
      <c r="EZ139" s="680">
        <f t="shared" si="216"/>
        <v>1</v>
      </c>
      <c r="FA139" s="680"/>
      <c r="FB139" s="680"/>
      <c r="FC139" s="680"/>
      <c r="FD139" s="680"/>
      <c r="FE139" s="680"/>
      <c r="FF139" s="680"/>
      <c r="FG139" s="680"/>
      <c r="FH139" s="680"/>
      <c r="FI139" s="680"/>
      <c r="FJ139" s="752"/>
      <c r="FK139" s="683"/>
      <c r="FL139" s="683"/>
    </row>
    <row r="140" spans="1:168">
      <c r="A140" s="91"/>
      <c r="B140" s="951" t="str">
        <f>BO140</f>
        <v>4.1.1</v>
      </c>
      <c r="C140" s="981" t="str">
        <f t="shared" si="218"/>
        <v>モニタリング</v>
      </c>
      <c r="D140" s="982" t="e">
        <f>IF(I$139=0,0,G140/I$139)</f>
        <v>#REF!</v>
      </c>
      <c r="E140" s="982" t="e">
        <f>IF(J$139=0,0,H140/J$139)</f>
        <v>#REF!</v>
      </c>
      <c r="F140" s="91"/>
      <c r="G140" s="983" t="e">
        <f t="shared" si="196"/>
        <v>#REF!</v>
      </c>
      <c r="H140" s="983" t="e">
        <f t="shared" si="197"/>
        <v>#REF!</v>
      </c>
      <c r="I140" s="983"/>
      <c r="J140" s="983"/>
      <c r="K140" s="983" t="e">
        <f>IF(#REF!=0,0,1)</f>
        <v>#REF!</v>
      </c>
      <c r="L140" s="983" t="e">
        <f>IF(#REF!=0,0,1)</f>
        <v>#REF!</v>
      </c>
      <c r="M140" s="983">
        <f t="shared" si="219"/>
        <v>0.5</v>
      </c>
      <c r="N140" s="983">
        <f t="shared" si="236"/>
        <v>0</v>
      </c>
      <c r="O140" s="91"/>
      <c r="P140" s="1047"/>
      <c r="Q140" s="1167"/>
      <c r="R140" s="1008">
        <v>4.0999999999999996</v>
      </c>
      <c r="S140" s="988" t="s">
        <v>303</v>
      </c>
      <c r="T140" s="1029"/>
      <c r="U140" s="892"/>
      <c r="V140" s="817">
        <f t="shared" si="169"/>
        <v>0</v>
      </c>
      <c r="W140" s="838">
        <f t="shared" si="168"/>
        <v>0</v>
      </c>
      <c r="X140" s="91"/>
      <c r="Y140" s="929">
        <f t="shared" si="237"/>
        <v>0</v>
      </c>
      <c r="Z140" s="929">
        <f t="shared" si="238"/>
        <v>0</v>
      </c>
      <c r="AA140" s="929">
        <f t="shared" si="239"/>
        <v>0</v>
      </c>
      <c r="AB140" s="929">
        <f t="shared" si="240"/>
        <v>0</v>
      </c>
      <c r="AC140" s="929">
        <f t="shared" si="241"/>
        <v>0</v>
      </c>
      <c r="AD140" s="929">
        <f t="shared" si="242"/>
        <v>0</v>
      </c>
      <c r="AE140" s="929">
        <f t="shared" si="243"/>
        <v>0</v>
      </c>
      <c r="AF140" s="929">
        <f t="shared" si="244"/>
        <v>0</v>
      </c>
      <c r="AG140" s="929">
        <f t="shared" si="245"/>
        <v>0</v>
      </c>
      <c r="AH140" s="929">
        <f t="shared" si="246"/>
        <v>0</v>
      </c>
      <c r="AI140" s="929">
        <f t="shared" si="247"/>
        <v>0</v>
      </c>
      <c r="AJ140" s="929">
        <f t="shared" si="248"/>
        <v>0</v>
      </c>
      <c r="AK140" s="929">
        <f t="shared" si="249"/>
        <v>0</v>
      </c>
      <c r="AL140" s="91"/>
      <c r="AM140" s="784"/>
      <c r="AN140" s="784"/>
      <c r="AO140" s="784"/>
      <c r="AP140" s="784"/>
      <c r="AQ140" s="784"/>
      <c r="AR140" s="784"/>
      <c r="AS140" s="784"/>
      <c r="AT140" s="784"/>
      <c r="AU140" s="784"/>
      <c r="AV140" s="784"/>
      <c r="AW140" s="784"/>
      <c r="AX140" s="784"/>
      <c r="AY140" s="784"/>
      <c r="AZ140" s="91"/>
      <c r="BA140" s="990"/>
      <c r="BB140" s="990" t="e">
        <f t="shared" si="250"/>
        <v>#REF!</v>
      </c>
      <c r="BC140" s="990"/>
      <c r="BD140" s="991" t="e">
        <f>BR140*#REF!</f>
        <v>#REF!</v>
      </c>
      <c r="BE140" s="991" t="e">
        <f>BS140*#REF!</f>
        <v>#REF!</v>
      </c>
      <c r="BF140" s="991" t="e">
        <f>BT140*#REF!</f>
        <v>#REF!</v>
      </c>
      <c r="BG140" s="991" t="e">
        <f>BU140*#REF!</f>
        <v>#REF!</v>
      </c>
      <c r="BH140" s="1011" t="e">
        <f>BV140*#REF!</f>
        <v>#REF!</v>
      </c>
      <c r="BI140" s="991" t="e">
        <f>BW140*#REF!</f>
        <v>#REF!</v>
      </c>
      <c r="BJ140" s="991" t="e">
        <f>BX140*#REF!</f>
        <v>#REF!</v>
      </c>
      <c r="BK140" s="991" t="e">
        <f>BY140*#REF!</f>
        <v>#REF!</v>
      </c>
      <c r="BL140" s="991" t="e">
        <f>BZ140*#REF!</f>
        <v>#REF!</v>
      </c>
      <c r="BM140" s="991" t="e">
        <f>CA140*#REF!</f>
        <v>#REF!</v>
      </c>
      <c r="BN140" s="91"/>
      <c r="BO140" s="992" t="str">
        <f t="shared" si="220"/>
        <v>4.1.1</v>
      </c>
      <c r="BP140" s="992" t="str">
        <f t="shared" si="221"/>
        <v>LR1 4.1</v>
      </c>
      <c r="BQ140" s="981" t="str">
        <f t="shared" si="222"/>
        <v>モニタリング</v>
      </c>
      <c r="BR140" s="993">
        <f t="shared" si="223"/>
        <v>0.5</v>
      </c>
      <c r="BS140" s="993">
        <f t="shared" si="224"/>
        <v>0.5</v>
      </c>
      <c r="BT140" s="993">
        <f t="shared" si="225"/>
        <v>0.5</v>
      </c>
      <c r="BU140" s="993">
        <f t="shared" si="226"/>
        <v>0.5</v>
      </c>
      <c r="BV140" s="1012">
        <f t="shared" si="227"/>
        <v>0.5</v>
      </c>
      <c r="BW140" s="993">
        <f t="shared" si="228"/>
        <v>0.5</v>
      </c>
      <c r="BX140" s="993">
        <f t="shared" si="229"/>
        <v>0.5</v>
      </c>
      <c r="BY140" s="993">
        <f t="shared" si="230"/>
        <v>0.5</v>
      </c>
      <c r="BZ140" s="993">
        <f t="shared" si="231"/>
        <v>0.5</v>
      </c>
      <c r="CA140" s="993">
        <f t="shared" si="232"/>
        <v>0</v>
      </c>
      <c r="CB140" s="994">
        <f t="shared" si="233"/>
        <v>0</v>
      </c>
      <c r="CC140" s="1125">
        <f t="shared" si="234"/>
        <v>0</v>
      </c>
      <c r="CD140" s="1125">
        <f t="shared" si="235"/>
        <v>0</v>
      </c>
      <c r="CF140" s="551" t="s">
        <v>450</v>
      </c>
      <c r="CG140" s="555" t="s">
        <v>454</v>
      </c>
      <c r="CH140" s="552" t="s">
        <v>526</v>
      </c>
      <c r="CI140" s="558">
        <v>0.5</v>
      </c>
      <c r="CJ140" s="558">
        <v>0.5</v>
      </c>
      <c r="CK140" s="558">
        <v>0.5</v>
      </c>
      <c r="CL140" s="558">
        <v>0.5</v>
      </c>
      <c r="CM140" s="558">
        <v>0.5</v>
      </c>
      <c r="CN140" s="558">
        <v>0.5</v>
      </c>
      <c r="CO140" s="558">
        <v>0.5</v>
      </c>
      <c r="CP140" s="558">
        <v>0.5</v>
      </c>
      <c r="CQ140" s="558">
        <v>0.5</v>
      </c>
      <c r="CR140" s="558"/>
      <c r="CS140" s="559"/>
      <c r="CT140" s="600"/>
      <c r="CU140" s="600"/>
      <c r="CW140" s="551" t="s">
        <v>450</v>
      </c>
      <c r="CX140" s="555" t="s">
        <v>454</v>
      </c>
      <c r="CY140" s="552" t="s">
        <v>526</v>
      </c>
      <c r="CZ140" s="558">
        <v>0.5</v>
      </c>
      <c r="DA140" s="558">
        <v>0.5</v>
      </c>
      <c r="DB140" s="558">
        <v>0.5</v>
      </c>
      <c r="DC140" s="558">
        <v>0.5</v>
      </c>
      <c r="DD140" s="558">
        <v>0.5</v>
      </c>
      <c r="DE140" s="558">
        <v>0.5</v>
      </c>
      <c r="DF140" s="558">
        <v>0.5</v>
      </c>
      <c r="DG140" s="558">
        <v>0.5</v>
      </c>
      <c r="DH140" s="558">
        <v>0.5</v>
      </c>
      <c r="DI140" s="558"/>
      <c r="DJ140" s="559"/>
      <c r="DK140" s="600"/>
      <c r="DL140" s="600"/>
      <c r="DN140" s="551" t="s">
        <v>450</v>
      </c>
      <c r="DO140" s="555" t="s">
        <v>454</v>
      </c>
      <c r="DP140" s="552" t="s">
        <v>526</v>
      </c>
      <c r="DQ140" s="558">
        <v>0.5</v>
      </c>
      <c r="DR140" s="558">
        <v>0.5</v>
      </c>
      <c r="DS140" s="558">
        <v>0.5</v>
      </c>
      <c r="DT140" s="558">
        <v>0.5</v>
      </c>
      <c r="DU140" s="558">
        <v>0.5</v>
      </c>
      <c r="DV140" s="558">
        <v>0.5</v>
      </c>
      <c r="DW140" s="558">
        <v>0.5</v>
      </c>
      <c r="DX140" s="558">
        <v>0.5</v>
      </c>
      <c r="DY140" s="558">
        <v>0.5</v>
      </c>
      <c r="DZ140" s="558"/>
      <c r="EA140" s="559"/>
      <c r="EB140" s="600"/>
      <c r="EC140" s="600"/>
      <c r="ED140" s="654"/>
      <c r="EF140" s="551" t="s">
        <v>450</v>
      </c>
      <c r="EG140" s="555" t="s">
        <v>454</v>
      </c>
      <c r="EH140" s="552" t="s">
        <v>526</v>
      </c>
      <c r="EI140" s="691">
        <f t="shared" si="166"/>
        <v>0.5</v>
      </c>
      <c r="EJ140" s="691">
        <f t="shared" si="159"/>
        <v>0.5</v>
      </c>
      <c r="EK140" s="691">
        <f t="shared" si="160"/>
        <v>0.5</v>
      </c>
      <c r="EL140" s="691">
        <f t="shared" si="161"/>
        <v>0.5</v>
      </c>
      <c r="EM140" s="691">
        <f t="shared" si="213"/>
        <v>0.5</v>
      </c>
      <c r="EN140" s="691">
        <f t="shared" si="214"/>
        <v>0.5</v>
      </c>
      <c r="EO140" s="691">
        <f t="shared" si="215"/>
        <v>0.5</v>
      </c>
      <c r="EP140" s="691">
        <f t="shared" si="162"/>
        <v>0.5</v>
      </c>
      <c r="EQ140" s="691">
        <f t="shared" si="163"/>
        <v>0.5</v>
      </c>
      <c r="ER140" s="691">
        <f t="shared" si="164"/>
        <v>0</v>
      </c>
      <c r="ES140" s="693">
        <f t="shared" si="208"/>
        <v>0</v>
      </c>
      <c r="ET140" s="706">
        <f t="shared" si="209"/>
        <v>0</v>
      </c>
      <c r="EU140" s="706">
        <f t="shared" si="210"/>
        <v>0</v>
      </c>
      <c r="EW140" s="551" t="s">
        <v>450</v>
      </c>
      <c r="EX140" s="555" t="s">
        <v>454</v>
      </c>
      <c r="EY140" s="552" t="s">
        <v>526</v>
      </c>
      <c r="EZ140" s="680">
        <f t="shared" si="216"/>
        <v>0.5</v>
      </c>
      <c r="FA140" s="680"/>
      <c r="FB140" s="680"/>
      <c r="FC140" s="680"/>
      <c r="FD140" s="680"/>
      <c r="FE140" s="680"/>
      <c r="FF140" s="680"/>
      <c r="FG140" s="680"/>
      <c r="FH140" s="680"/>
      <c r="FI140" s="680"/>
      <c r="FJ140" s="752"/>
      <c r="FK140" s="683"/>
      <c r="FL140" s="683"/>
    </row>
    <row r="141" spans="1:168" ht="14.25" thickBot="1">
      <c r="A141" s="91"/>
      <c r="B141" s="951" t="str">
        <f>BO141</f>
        <v>4.1.2</v>
      </c>
      <c r="C141" s="981" t="str">
        <f t="shared" si="218"/>
        <v>運用管理体制</v>
      </c>
      <c r="D141" s="984" t="e">
        <f>IF(I$139&gt;0,G141/I$139,0)</f>
        <v>#REF!</v>
      </c>
      <c r="E141" s="984" t="e">
        <f>IF(J$139&gt;0,H141/J$139,0)</f>
        <v>#REF!</v>
      </c>
      <c r="F141" s="91"/>
      <c r="G141" s="983" t="e">
        <f t="shared" si="196"/>
        <v>#REF!</v>
      </c>
      <c r="H141" s="983" t="e">
        <f t="shared" si="197"/>
        <v>#REF!</v>
      </c>
      <c r="I141" s="983"/>
      <c r="J141" s="983"/>
      <c r="K141" s="983" t="e">
        <f>IF(#REF!=0,0,1)</f>
        <v>#REF!</v>
      </c>
      <c r="L141" s="983" t="e">
        <f>IF(#REF!=0,0,1)</f>
        <v>#REF!</v>
      </c>
      <c r="M141" s="983">
        <f t="shared" si="219"/>
        <v>0.5</v>
      </c>
      <c r="N141" s="983">
        <f t="shared" si="236"/>
        <v>0</v>
      </c>
      <c r="O141" s="91"/>
      <c r="P141" s="1047"/>
      <c r="Q141" s="1168"/>
      <c r="R141" s="1008">
        <v>4.2</v>
      </c>
      <c r="S141" s="988" t="s">
        <v>308</v>
      </c>
      <c r="T141" s="1029"/>
      <c r="U141" s="892"/>
      <c r="V141" s="815">
        <f t="shared" si="169"/>
        <v>0</v>
      </c>
      <c r="W141" s="837">
        <f t="shared" si="168"/>
        <v>0</v>
      </c>
      <c r="X141" s="91"/>
      <c r="Y141" s="929">
        <f t="shared" si="237"/>
        <v>0</v>
      </c>
      <c r="Z141" s="929">
        <f t="shared" si="238"/>
        <v>0</v>
      </c>
      <c r="AA141" s="929">
        <f t="shared" si="239"/>
        <v>0</v>
      </c>
      <c r="AB141" s="929">
        <f t="shared" si="240"/>
        <v>0</v>
      </c>
      <c r="AC141" s="929">
        <f t="shared" si="241"/>
        <v>0</v>
      </c>
      <c r="AD141" s="929">
        <f t="shared" si="242"/>
        <v>0</v>
      </c>
      <c r="AE141" s="929">
        <f t="shared" si="243"/>
        <v>0</v>
      </c>
      <c r="AF141" s="929">
        <f t="shared" si="244"/>
        <v>0</v>
      </c>
      <c r="AG141" s="929">
        <f t="shared" si="245"/>
        <v>0</v>
      </c>
      <c r="AH141" s="929">
        <f t="shared" si="246"/>
        <v>0</v>
      </c>
      <c r="AI141" s="929">
        <f t="shared" si="247"/>
        <v>0</v>
      </c>
      <c r="AJ141" s="929">
        <f t="shared" si="248"/>
        <v>0</v>
      </c>
      <c r="AK141" s="929">
        <f t="shared" si="249"/>
        <v>0</v>
      </c>
      <c r="AL141" s="91"/>
      <c r="AM141" s="788"/>
      <c r="AN141" s="788"/>
      <c r="AO141" s="788"/>
      <c r="AP141" s="788"/>
      <c r="AQ141" s="788"/>
      <c r="AR141" s="788"/>
      <c r="AS141" s="788"/>
      <c r="AT141" s="788"/>
      <c r="AU141" s="788"/>
      <c r="AV141" s="788"/>
      <c r="AW141" s="788"/>
      <c r="AX141" s="788"/>
      <c r="AY141" s="788"/>
      <c r="AZ141" s="91"/>
      <c r="BA141" s="990"/>
      <c r="BB141" s="990" t="e">
        <f t="shared" si="250"/>
        <v>#REF!</v>
      </c>
      <c r="BC141" s="990"/>
      <c r="BD141" s="991" t="e">
        <f>BR141*#REF!</f>
        <v>#REF!</v>
      </c>
      <c r="BE141" s="991" t="e">
        <f>BS141*#REF!</f>
        <v>#REF!</v>
      </c>
      <c r="BF141" s="991" t="e">
        <f>BT141*#REF!</f>
        <v>#REF!</v>
      </c>
      <c r="BG141" s="991" t="e">
        <f>BU141*#REF!</f>
        <v>#REF!</v>
      </c>
      <c r="BH141" s="1011" t="e">
        <f>BV141*#REF!</f>
        <v>#REF!</v>
      </c>
      <c r="BI141" s="991" t="e">
        <f>BW141*#REF!</f>
        <v>#REF!</v>
      </c>
      <c r="BJ141" s="991" t="e">
        <f>BX141*#REF!</f>
        <v>#REF!</v>
      </c>
      <c r="BK141" s="991" t="e">
        <f>BY141*#REF!</f>
        <v>#REF!</v>
      </c>
      <c r="BL141" s="991" t="e">
        <f>BZ141*#REF!</f>
        <v>#REF!</v>
      </c>
      <c r="BM141" s="991" t="e">
        <f>CA141*#REF!</f>
        <v>#REF!</v>
      </c>
      <c r="BN141" s="91"/>
      <c r="BO141" s="992" t="str">
        <f t="shared" si="220"/>
        <v>4.1.2</v>
      </c>
      <c r="BP141" s="992" t="str">
        <f t="shared" si="221"/>
        <v>LR1 4.1</v>
      </c>
      <c r="BQ141" s="981" t="str">
        <f t="shared" si="222"/>
        <v>運用管理体制</v>
      </c>
      <c r="BR141" s="993">
        <f t="shared" si="223"/>
        <v>0.5</v>
      </c>
      <c r="BS141" s="993">
        <f t="shared" si="224"/>
        <v>0.5</v>
      </c>
      <c r="BT141" s="993">
        <f t="shared" si="225"/>
        <v>0.5</v>
      </c>
      <c r="BU141" s="993">
        <f t="shared" si="226"/>
        <v>0.5</v>
      </c>
      <c r="BV141" s="1012">
        <f t="shared" si="227"/>
        <v>0.5</v>
      </c>
      <c r="BW141" s="993">
        <f t="shared" si="228"/>
        <v>0.5</v>
      </c>
      <c r="BX141" s="993">
        <f t="shared" si="229"/>
        <v>0.5</v>
      </c>
      <c r="BY141" s="993">
        <f t="shared" si="230"/>
        <v>0.5</v>
      </c>
      <c r="BZ141" s="993">
        <f t="shared" si="231"/>
        <v>0.5</v>
      </c>
      <c r="CA141" s="993">
        <f t="shared" si="232"/>
        <v>0</v>
      </c>
      <c r="CB141" s="994">
        <f t="shared" si="233"/>
        <v>0</v>
      </c>
      <c r="CC141" s="1125">
        <f t="shared" si="234"/>
        <v>0</v>
      </c>
      <c r="CD141" s="1125">
        <f t="shared" si="235"/>
        <v>0</v>
      </c>
      <c r="CF141" s="551" t="s">
        <v>451</v>
      </c>
      <c r="CG141" s="555" t="s">
        <v>455</v>
      </c>
      <c r="CH141" s="556" t="s">
        <v>362</v>
      </c>
      <c r="CI141" s="558">
        <v>0.5</v>
      </c>
      <c r="CJ141" s="558">
        <v>0.5</v>
      </c>
      <c r="CK141" s="558">
        <v>0.5</v>
      </c>
      <c r="CL141" s="558">
        <v>0.5</v>
      </c>
      <c r="CM141" s="558">
        <v>0.5</v>
      </c>
      <c r="CN141" s="558">
        <v>0.5</v>
      </c>
      <c r="CO141" s="558">
        <v>0.5</v>
      </c>
      <c r="CP141" s="558">
        <v>0.5</v>
      </c>
      <c r="CQ141" s="558">
        <v>0.5</v>
      </c>
      <c r="CR141" s="558"/>
      <c r="CS141" s="559"/>
      <c r="CT141" s="600"/>
      <c r="CU141" s="600"/>
      <c r="CW141" s="551" t="s">
        <v>451</v>
      </c>
      <c r="CX141" s="555" t="s">
        <v>455</v>
      </c>
      <c r="CY141" s="556" t="s">
        <v>362</v>
      </c>
      <c r="CZ141" s="558">
        <v>0.5</v>
      </c>
      <c r="DA141" s="558">
        <v>0.5</v>
      </c>
      <c r="DB141" s="558">
        <v>0.5</v>
      </c>
      <c r="DC141" s="558">
        <v>0.5</v>
      </c>
      <c r="DD141" s="558">
        <v>0.5</v>
      </c>
      <c r="DE141" s="558">
        <v>0.5</v>
      </c>
      <c r="DF141" s="558">
        <v>0.5</v>
      </c>
      <c r="DG141" s="558">
        <v>0.5</v>
      </c>
      <c r="DH141" s="558">
        <v>0.5</v>
      </c>
      <c r="DI141" s="558"/>
      <c r="DJ141" s="559"/>
      <c r="DK141" s="600"/>
      <c r="DL141" s="600"/>
      <c r="DN141" s="551" t="s">
        <v>451</v>
      </c>
      <c r="DO141" s="555" t="s">
        <v>455</v>
      </c>
      <c r="DP141" s="556" t="s">
        <v>362</v>
      </c>
      <c r="DQ141" s="558">
        <v>0.5</v>
      </c>
      <c r="DR141" s="558">
        <v>0.5</v>
      </c>
      <c r="DS141" s="558">
        <v>0.5</v>
      </c>
      <c r="DT141" s="558">
        <v>0.5</v>
      </c>
      <c r="DU141" s="558">
        <v>0.5</v>
      </c>
      <c r="DV141" s="558">
        <v>0.5</v>
      </c>
      <c r="DW141" s="558">
        <v>0.5</v>
      </c>
      <c r="DX141" s="558">
        <v>0.5</v>
      </c>
      <c r="DY141" s="558">
        <v>0.5</v>
      </c>
      <c r="DZ141" s="558"/>
      <c r="EA141" s="559"/>
      <c r="EB141" s="600"/>
      <c r="EC141" s="600"/>
      <c r="ED141" s="654"/>
      <c r="EF141" s="551" t="s">
        <v>451</v>
      </c>
      <c r="EG141" s="555" t="s">
        <v>454</v>
      </c>
      <c r="EH141" s="556" t="s">
        <v>362</v>
      </c>
      <c r="EI141" s="691">
        <f t="shared" si="166"/>
        <v>0.5</v>
      </c>
      <c r="EJ141" s="691">
        <f t="shared" si="159"/>
        <v>0.5</v>
      </c>
      <c r="EK141" s="691">
        <f t="shared" si="160"/>
        <v>0.5</v>
      </c>
      <c r="EL141" s="691">
        <f t="shared" si="161"/>
        <v>0.5</v>
      </c>
      <c r="EM141" s="691">
        <f t="shared" si="213"/>
        <v>0.5</v>
      </c>
      <c r="EN141" s="691">
        <f t="shared" si="214"/>
        <v>0.5</v>
      </c>
      <c r="EO141" s="691">
        <f t="shared" si="215"/>
        <v>0.5</v>
      </c>
      <c r="EP141" s="691">
        <f t="shared" si="162"/>
        <v>0.5</v>
      </c>
      <c r="EQ141" s="691">
        <f t="shared" si="163"/>
        <v>0.5</v>
      </c>
      <c r="ER141" s="691">
        <f t="shared" si="164"/>
        <v>0</v>
      </c>
      <c r="ES141" s="693">
        <f t="shared" si="208"/>
        <v>0</v>
      </c>
      <c r="ET141" s="706">
        <f t="shared" si="209"/>
        <v>0</v>
      </c>
      <c r="EU141" s="706">
        <f t="shared" si="210"/>
        <v>0</v>
      </c>
      <c r="EW141" s="551" t="s">
        <v>451</v>
      </c>
      <c r="EX141" s="555" t="s">
        <v>454</v>
      </c>
      <c r="EY141" s="556" t="s">
        <v>362</v>
      </c>
      <c r="EZ141" s="680">
        <f t="shared" si="216"/>
        <v>0.5</v>
      </c>
      <c r="FA141" s="680"/>
      <c r="FB141" s="680"/>
      <c r="FC141" s="680"/>
      <c r="FD141" s="680"/>
      <c r="FE141" s="680"/>
      <c r="FF141" s="680"/>
      <c r="FG141" s="680"/>
      <c r="FH141" s="680"/>
      <c r="FI141" s="680"/>
      <c r="FJ141" s="752"/>
      <c r="FK141" s="683"/>
      <c r="FL141" s="683"/>
    </row>
    <row r="142" spans="1:168" ht="14.25" thickBot="1">
      <c r="A142" s="91"/>
      <c r="B142" s="951">
        <f>BO142</f>
        <v>4.2</v>
      </c>
      <c r="C142" s="981" t="str">
        <f t="shared" si="218"/>
        <v>住宅の評価</v>
      </c>
      <c r="D142" s="982" t="e">
        <f>IF(I$138=0,0,G142/I$138)</f>
        <v>#REF!</v>
      </c>
      <c r="E142" s="982" t="e">
        <f>IF(J$138=0,0,H142/J$138)</f>
        <v>#REF!</v>
      </c>
      <c r="F142" s="91"/>
      <c r="G142" s="983" t="e">
        <f t="shared" ref="G142:H144" si="251">K142*M142</f>
        <v>#REF!</v>
      </c>
      <c r="H142" s="983" t="e">
        <f t="shared" si="251"/>
        <v>#REF!</v>
      </c>
      <c r="I142" s="983" t="e">
        <f>SUM(G143:G144)</f>
        <v>#REF!</v>
      </c>
      <c r="J142" s="983" t="e">
        <f>SUM(H143:H144)</f>
        <v>#REF!</v>
      </c>
      <c r="K142" s="983" t="e">
        <f>IF(#REF!=0,0,1)</f>
        <v>#REF!</v>
      </c>
      <c r="L142" s="983" t="e">
        <f>IF(#REF!=0,0,1)</f>
        <v>#REF!</v>
      </c>
      <c r="M142" s="983">
        <f t="shared" si="219"/>
        <v>0</v>
      </c>
      <c r="N142" s="983">
        <f t="shared" si="236"/>
        <v>0</v>
      </c>
      <c r="O142" s="91"/>
      <c r="P142" s="1047"/>
      <c r="Q142" s="1007"/>
      <c r="R142" s="1025" t="s">
        <v>311</v>
      </c>
      <c r="S142" s="987"/>
      <c r="T142" s="1022"/>
      <c r="U142" s="892"/>
      <c r="V142" s="822">
        <f t="shared" si="169"/>
        <v>0</v>
      </c>
      <c r="W142" s="802">
        <f t="shared" ref="W142:W194" si="252">IF(SUMPRODUCT($AW$7:$AY$7,AI142:AK142)=0,0,SUMPRODUCT($AW$7:$AY$7,AW142:AY142)/SUMPRODUCT($AW$7:$AY$7,AI142:AK142))</f>
        <v>0</v>
      </c>
      <c r="X142" s="91"/>
      <c r="Y142" s="929">
        <f t="shared" si="237"/>
        <v>0</v>
      </c>
      <c r="Z142" s="929">
        <f t="shared" si="238"/>
        <v>0</v>
      </c>
      <c r="AA142" s="929">
        <f t="shared" si="239"/>
        <v>0</v>
      </c>
      <c r="AB142" s="929">
        <f t="shared" si="240"/>
        <v>0</v>
      </c>
      <c r="AC142" s="929">
        <f t="shared" si="241"/>
        <v>0</v>
      </c>
      <c r="AD142" s="929">
        <f t="shared" si="242"/>
        <v>0</v>
      </c>
      <c r="AE142" s="929">
        <f t="shared" si="243"/>
        <v>0</v>
      </c>
      <c r="AF142" s="929">
        <f t="shared" si="244"/>
        <v>0</v>
      </c>
      <c r="AG142" s="929">
        <f t="shared" si="245"/>
        <v>0</v>
      </c>
      <c r="AH142" s="929">
        <f t="shared" si="246"/>
        <v>0</v>
      </c>
      <c r="AI142" s="929">
        <f t="shared" si="247"/>
        <v>0</v>
      </c>
      <c r="AJ142" s="929">
        <f t="shared" si="248"/>
        <v>0</v>
      </c>
      <c r="AK142" s="929">
        <f t="shared" si="249"/>
        <v>0</v>
      </c>
      <c r="AL142" s="91"/>
      <c r="AM142" s="1064" t="s">
        <v>952</v>
      </c>
      <c r="AN142" s="1064" t="s">
        <v>952</v>
      </c>
      <c r="AO142" s="1064" t="s">
        <v>952</v>
      </c>
      <c r="AP142" s="1064" t="s">
        <v>952</v>
      </c>
      <c r="AQ142" s="1064" t="s">
        <v>952</v>
      </c>
      <c r="AR142" s="1064" t="s">
        <v>952</v>
      </c>
      <c r="AS142" s="1064" t="s">
        <v>952</v>
      </c>
      <c r="AT142" s="1064" t="s">
        <v>952</v>
      </c>
      <c r="AU142" s="1064" t="s">
        <v>952</v>
      </c>
      <c r="AV142" s="1064" t="s">
        <v>952</v>
      </c>
      <c r="AW142" s="1064" t="s">
        <v>952</v>
      </c>
      <c r="AX142" s="1064" t="s">
        <v>952</v>
      </c>
      <c r="AY142" s="1064" t="s">
        <v>952</v>
      </c>
      <c r="AZ142" s="91"/>
      <c r="BA142" s="990"/>
      <c r="BB142" s="990" t="e">
        <f t="shared" si="250"/>
        <v>#REF!</v>
      </c>
      <c r="BC142" s="990"/>
      <c r="BD142" s="991" t="e">
        <f>BR142*#REF!</f>
        <v>#REF!</v>
      </c>
      <c r="BE142" s="991" t="e">
        <f>BS142*#REF!</f>
        <v>#REF!</v>
      </c>
      <c r="BF142" s="991" t="e">
        <f>BT142*#REF!</f>
        <v>#REF!</v>
      </c>
      <c r="BG142" s="991" t="e">
        <f>BU142*#REF!</f>
        <v>#REF!</v>
      </c>
      <c r="BH142" s="1011" t="e">
        <f>BV142*#REF!</f>
        <v>#REF!</v>
      </c>
      <c r="BI142" s="991" t="e">
        <f>BW142*#REF!</f>
        <v>#REF!</v>
      </c>
      <c r="BJ142" s="991" t="e">
        <f>BX142*#REF!</f>
        <v>#REF!</v>
      </c>
      <c r="BK142" s="991" t="e">
        <f>BY142*#REF!</f>
        <v>#REF!</v>
      </c>
      <c r="BL142" s="991" t="e">
        <f>BZ142*#REF!</f>
        <v>#REF!</v>
      </c>
      <c r="BM142" s="991" t="e">
        <f>CA142*#REF!</f>
        <v>#REF!</v>
      </c>
      <c r="BN142" s="91"/>
      <c r="BO142" s="992">
        <f t="shared" si="220"/>
        <v>4.2</v>
      </c>
      <c r="BP142" s="992" t="str">
        <f t="shared" si="221"/>
        <v>LR1 4</v>
      </c>
      <c r="BQ142" s="981" t="str">
        <f t="shared" si="222"/>
        <v>住宅の評価</v>
      </c>
      <c r="BR142" s="993">
        <f t="shared" si="223"/>
        <v>0</v>
      </c>
      <c r="BS142" s="993">
        <f t="shared" si="224"/>
        <v>0</v>
      </c>
      <c r="BT142" s="993">
        <f t="shared" si="225"/>
        <v>0</v>
      </c>
      <c r="BU142" s="993">
        <f t="shared" si="226"/>
        <v>0</v>
      </c>
      <c r="BV142" s="1012">
        <f t="shared" si="227"/>
        <v>0</v>
      </c>
      <c r="BW142" s="993">
        <f t="shared" si="228"/>
        <v>0</v>
      </c>
      <c r="BX142" s="993">
        <f t="shared" si="229"/>
        <v>0</v>
      </c>
      <c r="BY142" s="993">
        <f t="shared" si="230"/>
        <v>0</v>
      </c>
      <c r="BZ142" s="993">
        <f t="shared" si="231"/>
        <v>0</v>
      </c>
      <c r="CA142" s="993">
        <f t="shared" si="232"/>
        <v>1</v>
      </c>
      <c r="CB142" s="994">
        <f t="shared" si="233"/>
        <v>0</v>
      </c>
      <c r="CC142" s="1125">
        <f t="shared" si="234"/>
        <v>0</v>
      </c>
      <c r="CD142" s="1125">
        <f t="shared" si="235"/>
        <v>0</v>
      </c>
      <c r="CF142" s="551">
        <v>4.2</v>
      </c>
      <c r="CG142" s="555" t="s">
        <v>48</v>
      </c>
      <c r="CH142" s="556" t="s">
        <v>458</v>
      </c>
      <c r="CI142" s="558"/>
      <c r="CJ142" s="558"/>
      <c r="CK142" s="558"/>
      <c r="CL142" s="558"/>
      <c r="CM142" s="565"/>
      <c r="CN142" s="558"/>
      <c r="CO142" s="558"/>
      <c r="CP142" s="558"/>
      <c r="CQ142" s="558"/>
      <c r="CR142" s="558">
        <v>1</v>
      </c>
      <c r="CS142" s="559"/>
      <c r="CT142" s="600"/>
      <c r="CU142" s="600"/>
      <c r="CW142" s="551">
        <v>4.2</v>
      </c>
      <c r="CX142" s="555" t="s">
        <v>48</v>
      </c>
      <c r="CY142" s="556" t="s">
        <v>458</v>
      </c>
      <c r="CZ142" s="558"/>
      <c r="DA142" s="558"/>
      <c r="DB142" s="558"/>
      <c r="DC142" s="558"/>
      <c r="DD142" s="565"/>
      <c r="DE142" s="558"/>
      <c r="DF142" s="558"/>
      <c r="DG142" s="558"/>
      <c r="DH142" s="558"/>
      <c r="DI142" s="558">
        <v>1</v>
      </c>
      <c r="DJ142" s="559"/>
      <c r="DK142" s="600"/>
      <c r="DL142" s="600"/>
      <c r="DN142" s="551">
        <v>4.2</v>
      </c>
      <c r="DO142" s="555" t="s">
        <v>48</v>
      </c>
      <c r="DP142" s="556" t="s">
        <v>458</v>
      </c>
      <c r="DQ142" s="558"/>
      <c r="DR142" s="558"/>
      <c r="DS142" s="558"/>
      <c r="DT142" s="558"/>
      <c r="DU142" s="565"/>
      <c r="DV142" s="558"/>
      <c r="DW142" s="558"/>
      <c r="DX142" s="558"/>
      <c r="DY142" s="558"/>
      <c r="DZ142" s="558">
        <v>1</v>
      </c>
      <c r="EA142" s="559"/>
      <c r="EB142" s="600"/>
      <c r="EC142" s="600"/>
      <c r="ED142" s="654"/>
      <c r="EF142" s="551">
        <v>4.2</v>
      </c>
      <c r="EG142" s="555" t="s">
        <v>48</v>
      </c>
      <c r="EH142" s="556" t="s">
        <v>458</v>
      </c>
      <c r="EI142" s="691">
        <f t="shared" si="166"/>
        <v>0</v>
      </c>
      <c r="EJ142" s="691">
        <f t="shared" ref="EJ142:EJ194" si="253">DR142</f>
        <v>0</v>
      </c>
      <c r="EK142" s="691">
        <f t="shared" ref="EK142:EK194" si="254">DS142</f>
        <v>0</v>
      </c>
      <c r="EL142" s="691">
        <f t="shared" ref="EL142:EL194" si="255">DT142</f>
        <v>0</v>
      </c>
      <c r="EM142" s="703">
        <f t="shared" si="213"/>
        <v>0</v>
      </c>
      <c r="EN142" s="691">
        <f t="shared" si="214"/>
        <v>0</v>
      </c>
      <c r="EO142" s="691">
        <f t="shared" si="215"/>
        <v>0</v>
      </c>
      <c r="EP142" s="691">
        <f t="shared" ref="EP142:EP194" si="256">DX142</f>
        <v>0</v>
      </c>
      <c r="EQ142" s="691">
        <f t="shared" ref="EQ142:EQ194" si="257">DY142</f>
        <v>0</v>
      </c>
      <c r="ER142" s="691">
        <f t="shared" ref="ER142:ER194" si="258">DZ142</f>
        <v>1</v>
      </c>
      <c r="ES142" s="693">
        <f t="shared" si="208"/>
        <v>0</v>
      </c>
      <c r="ET142" s="706">
        <f t="shared" si="209"/>
        <v>0</v>
      </c>
      <c r="EU142" s="706">
        <f t="shared" si="210"/>
        <v>0</v>
      </c>
      <c r="EW142" s="551">
        <v>4.2</v>
      </c>
      <c r="EX142" s="555" t="s">
        <v>48</v>
      </c>
      <c r="EY142" s="556" t="s">
        <v>458</v>
      </c>
      <c r="EZ142" s="680">
        <f t="shared" si="216"/>
        <v>0</v>
      </c>
      <c r="FA142" s="680"/>
      <c r="FB142" s="680"/>
      <c r="FC142" s="680"/>
      <c r="FD142" s="728"/>
      <c r="FE142" s="680"/>
      <c r="FF142" s="680"/>
      <c r="FG142" s="680"/>
      <c r="FH142" s="680"/>
      <c r="FI142" s="680"/>
      <c r="FJ142" s="752"/>
      <c r="FK142" s="683"/>
      <c r="FL142" s="683"/>
    </row>
    <row r="143" spans="1:168">
      <c r="A143" s="91"/>
      <c r="B143" s="951" t="str">
        <f>BO143</f>
        <v>4.2.1</v>
      </c>
      <c r="C143" s="981" t="str">
        <f t="shared" si="218"/>
        <v>モニタリング</v>
      </c>
      <c r="D143" s="984" t="e">
        <f>IF(I$142&gt;0,G143/I$142,0)</f>
        <v>#REF!</v>
      </c>
      <c r="E143" s="984" t="e">
        <f>IF(J$142&gt;0,H143/J$142,0)</f>
        <v>#REF!</v>
      </c>
      <c r="F143" s="91"/>
      <c r="G143" s="983" t="e">
        <f t="shared" si="251"/>
        <v>#REF!</v>
      </c>
      <c r="H143" s="983" t="e">
        <f t="shared" si="251"/>
        <v>#REF!</v>
      </c>
      <c r="I143" s="983"/>
      <c r="J143" s="983"/>
      <c r="K143" s="983" t="e">
        <f>IF(#REF!=0,0,1)</f>
        <v>#REF!</v>
      </c>
      <c r="L143" s="983" t="e">
        <f>IF(#REF!=0,0,1)</f>
        <v>#REF!</v>
      </c>
      <c r="M143" s="983">
        <f t="shared" si="219"/>
        <v>0</v>
      </c>
      <c r="N143" s="983">
        <f t="shared" si="236"/>
        <v>0</v>
      </c>
      <c r="O143" s="91"/>
      <c r="P143" s="1047"/>
      <c r="Q143" s="1167"/>
      <c r="R143" s="1008">
        <v>4.0999999999999996</v>
      </c>
      <c r="S143" s="988" t="s">
        <v>303</v>
      </c>
      <c r="T143" s="1029"/>
      <c r="U143" s="892"/>
      <c r="V143" s="817">
        <f t="shared" ref="V143:V194" si="259">IF(SUMPRODUCT($AM$7:$AV$7,Y143:AH143)=0,0,SUMPRODUCT($AM$7:$AV$7,AM143:AV143)/SUMPRODUCT($AM$7:$AV$7,Y143:AH143))</f>
        <v>0</v>
      </c>
      <c r="W143" s="838">
        <f t="shared" si="252"/>
        <v>0</v>
      </c>
      <c r="X143" s="91"/>
      <c r="Y143" s="929">
        <f t="shared" si="237"/>
        <v>0</v>
      </c>
      <c r="Z143" s="929">
        <f t="shared" si="238"/>
        <v>0</v>
      </c>
      <c r="AA143" s="929">
        <f t="shared" si="239"/>
        <v>0</v>
      </c>
      <c r="AB143" s="929">
        <f t="shared" si="240"/>
        <v>0</v>
      </c>
      <c r="AC143" s="929">
        <f t="shared" si="241"/>
        <v>0</v>
      </c>
      <c r="AD143" s="929">
        <f t="shared" si="242"/>
        <v>0</v>
      </c>
      <c r="AE143" s="929">
        <f t="shared" si="243"/>
        <v>0</v>
      </c>
      <c r="AF143" s="929">
        <f t="shared" si="244"/>
        <v>0</v>
      </c>
      <c r="AG143" s="929">
        <f t="shared" si="245"/>
        <v>0</v>
      </c>
      <c r="AH143" s="929">
        <f t="shared" si="246"/>
        <v>0</v>
      </c>
      <c r="AI143" s="929">
        <f t="shared" si="247"/>
        <v>0</v>
      </c>
      <c r="AJ143" s="929">
        <f t="shared" si="248"/>
        <v>0</v>
      </c>
      <c r="AK143" s="929">
        <f t="shared" si="249"/>
        <v>0</v>
      </c>
      <c r="AL143" s="91"/>
      <c r="AM143" s="784"/>
      <c r="AN143" s="784"/>
      <c r="AO143" s="784"/>
      <c r="AP143" s="784"/>
      <c r="AQ143" s="784"/>
      <c r="AR143" s="784"/>
      <c r="AS143" s="784"/>
      <c r="AT143" s="784"/>
      <c r="AU143" s="784"/>
      <c r="AV143" s="784"/>
      <c r="AW143" s="784"/>
      <c r="AX143" s="784"/>
      <c r="AY143" s="784"/>
      <c r="AZ143" s="91"/>
      <c r="BA143" s="990"/>
      <c r="BB143" s="990" t="e">
        <f t="shared" si="250"/>
        <v>#REF!</v>
      </c>
      <c r="BC143" s="990"/>
      <c r="BD143" s="991" t="e">
        <f>BR143*#REF!</f>
        <v>#REF!</v>
      </c>
      <c r="BE143" s="991" t="e">
        <f>BS143*#REF!</f>
        <v>#REF!</v>
      </c>
      <c r="BF143" s="991" t="e">
        <f>BT143*#REF!</f>
        <v>#REF!</v>
      </c>
      <c r="BG143" s="991" t="e">
        <f>BU143*#REF!</f>
        <v>#REF!</v>
      </c>
      <c r="BH143" s="1011" t="e">
        <f>BV143*#REF!</f>
        <v>#REF!</v>
      </c>
      <c r="BI143" s="991" t="e">
        <f>BW143*#REF!</f>
        <v>#REF!</v>
      </c>
      <c r="BJ143" s="991" t="e">
        <f>BX143*#REF!</f>
        <v>#REF!</v>
      </c>
      <c r="BK143" s="991" t="e">
        <f>BY143*#REF!</f>
        <v>#REF!</v>
      </c>
      <c r="BL143" s="991" t="e">
        <f>BZ143*#REF!</f>
        <v>#REF!</v>
      </c>
      <c r="BM143" s="991" t="e">
        <f>CA143*#REF!</f>
        <v>#REF!</v>
      </c>
      <c r="BN143" s="91"/>
      <c r="BO143" s="992" t="str">
        <f t="shared" si="220"/>
        <v>4.2.1</v>
      </c>
      <c r="BP143" s="992" t="str">
        <f t="shared" si="221"/>
        <v>LR1 4.2</v>
      </c>
      <c r="BQ143" s="981" t="str">
        <f t="shared" si="222"/>
        <v>モニタリング</v>
      </c>
      <c r="BR143" s="993">
        <f t="shared" si="223"/>
        <v>0</v>
      </c>
      <c r="BS143" s="993">
        <f t="shared" si="224"/>
        <v>0</v>
      </c>
      <c r="BT143" s="993">
        <f t="shared" si="225"/>
        <v>0</v>
      </c>
      <c r="BU143" s="993">
        <f t="shared" si="226"/>
        <v>0</v>
      </c>
      <c r="BV143" s="1012">
        <f t="shared" si="227"/>
        <v>0</v>
      </c>
      <c r="BW143" s="993">
        <f t="shared" si="228"/>
        <v>0</v>
      </c>
      <c r="BX143" s="993">
        <f t="shared" si="229"/>
        <v>0</v>
      </c>
      <c r="BY143" s="993">
        <f t="shared" si="230"/>
        <v>0</v>
      </c>
      <c r="BZ143" s="993">
        <f t="shared" si="231"/>
        <v>0</v>
      </c>
      <c r="CA143" s="993">
        <f t="shared" si="232"/>
        <v>0.5</v>
      </c>
      <c r="CB143" s="994">
        <f t="shared" si="233"/>
        <v>0</v>
      </c>
      <c r="CC143" s="1125">
        <f t="shared" si="234"/>
        <v>0</v>
      </c>
      <c r="CD143" s="1125">
        <f t="shared" si="235"/>
        <v>0</v>
      </c>
      <c r="CF143" s="551" t="s">
        <v>452</v>
      </c>
      <c r="CG143" s="555" t="s">
        <v>456</v>
      </c>
      <c r="CH143" s="556" t="s">
        <v>448</v>
      </c>
      <c r="CI143" s="558"/>
      <c r="CJ143" s="558"/>
      <c r="CK143" s="558"/>
      <c r="CL143" s="558"/>
      <c r="CM143" s="565"/>
      <c r="CN143" s="558"/>
      <c r="CO143" s="558"/>
      <c r="CP143" s="558"/>
      <c r="CQ143" s="558"/>
      <c r="CR143" s="558">
        <v>0.5</v>
      </c>
      <c r="CS143" s="559"/>
      <c r="CT143" s="600"/>
      <c r="CU143" s="600"/>
      <c r="CW143" s="551" t="s">
        <v>452</v>
      </c>
      <c r="CX143" s="555" t="s">
        <v>456</v>
      </c>
      <c r="CY143" s="556" t="s">
        <v>306</v>
      </c>
      <c r="CZ143" s="558"/>
      <c r="DA143" s="558"/>
      <c r="DB143" s="558"/>
      <c r="DC143" s="558"/>
      <c r="DD143" s="565"/>
      <c r="DE143" s="558"/>
      <c r="DF143" s="558"/>
      <c r="DG143" s="558"/>
      <c r="DH143" s="558"/>
      <c r="DI143" s="558">
        <v>0.5</v>
      </c>
      <c r="DJ143" s="559"/>
      <c r="DK143" s="600"/>
      <c r="DL143" s="600"/>
      <c r="DN143" s="551" t="s">
        <v>452</v>
      </c>
      <c r="DO143" s="555" t="s">
        <v>456</v>
      </c>
      <c r="DP143" s="556" t="s">
        <v>306</v>
      </c>
      <c r="DQ143" s="558"/>
      <c r="DR143" s="558"/>
      <c r="DS143" s="558"/>
      <c r="DT143" s="558"/>
      <c r="DU143" s="565"/>
      <c r="DV143" s="558"/>
      <c r="DW143" s="558"/>
      <c r="DX143" s="558"/>
      <c r="DY143" s="558"/>
      <c r="DZ143" s="558">
        <v>0.5</v>
      </c>
      <c r="EA143" s="559"/>
      <c r="EB143" s="600"/>
      <c r="EC143" s="600"/>
      <c r="ED143" s="654"/>
      <c r="EF143" s="551" t="s">
        <v>452</v>
      </c>
      <c r="EG143" s="555" t="s">
        <v>456</v>
      </c>
      <c r="EH143" s="556" t="s">
        <v>306</v>
      </c>
      <c r="EI143" s="691">
        <f t="shared" ref="EI143:EI194" si="260">DQ143</f>
        <v>0</v>
      </c>
      <c r="EJ143" s="691">
        <f t="shared" si="253"/>
        <v>0</v>
      </c>
      <c r="EK143" s="691">
        <f t="shared" si="254"/>
        <v>0</v>
      </c>
      <c r="EL143" s="691">
        <f t="shared" si="255"/>
        <v>0</v>
      </c>
      <c r="EM143" s="703">
        <f t="shared" si="213"/>
        <v>0</v>
      </c>
      <c r="EN143" s="691">
        <f t="shared" si="214"/>
        <v>0</v>
      </c>
      <c r="EO143" s="691">
        <f t="shared" si="215"/>
        <v>0</v>
      </c>
      <c r="EP143" s="691">
        <f t="shared" si="256"/>
        <v>0</v>
      </c>
      <c r="EQ143" s="691">
        <f t="shared" si="257"/>
        <v>0</v>
      </c>
      <c r="ER143" s="691">
        <f t="shared" si="258"/>
        <v>0.5</v>
      </c>
      <c r="ES143" s="693">
        <f t="shared" si="208"/>
        <v>0</v>
      </c>
      <c r="ET143" s="706">
        <f t="shared" si="209"/>
        <v>0</v>
      </c>
      <c r="EU143" s="706">
        <f t="shared" si="210"/>
        <v>0</v>
      </c>
      <c r="EW143" s="551" t="s">
        <v>452</v>
      </c>
      <c r="EX143" s="555" t="s">
        <v>456</v>
      </c>
      <c r="EY143" s="556" t="s">
        <v>306</v>
      </c>
      <c r="EZ143" s="680">
        <f t="shared" si="216"/>
        <v>0</v>
      </c>
      <c r="FA143" s="680"/>
      <c r="FB143" s="680"/>
      <c r="FC143" s="680"/>
      <c r="FD143" s="728"/>
      <c r="FE143" s="680"/>
      <c r="FF143" s="680"/>
      <c r="FG143" s="680"/>
      <c r="FH143" s="680"/>
      <c r="FI143" s="680"/>
      <c r="FJ143" s="752"/>
      <c r="FK143" s="683"/>
      <c r="FL143" s="683"/>
    </row>
    <row r="144" spans="1:168" ht="14.25" thickBot="1">
      <c r="A144" s="91"/>
      <c r="B144" s="951" t="str">
        <f>BO144</f>
        <v>4.2.2</v>
      </c>
      <c r="C144" s="981" t="str">
        <f t="shared" si="218"/>
        <v>運用管理体制</v>
      </c>
      <c r="D144" s="984" t="e">
        <f>IF(I$142&gt;0,G144/I$142,0)</f>
        <v>#REF!</v>
      </c>
      <c r="E144" s="984" t="e">
        <f>IF(J$142&gt;0,H144/J$142,0)</f>
        <v>#REF!</v>
      </c>
      <c r="F144" s="91"/>
      <c r="G144" s="983" t="e">
        <f t="shared" si="251"/>
        <v>#REF!</v>
      </c>
      <c r="H144" s="983" t="e">
        <f t="shared" si="251"/>
        <v>#REF!</v>
      </c>
      <c r="I144" s="983"/>
      <c r="J144" s="983"/>
      <c r="K144" s="983" t="e">
        <f>IF(#REF!=0,0,1)</f>
        <v>#REF!</v>
      </c>
      <c r="L144" s="983" t="e">
        <f>IF(#REF!=0,0,1)</f>
        <v>#REF!</v>
      </c>
      <c r="M144" s="983">
        <f t="shared" si="219"/>
        <v>0</v>
      </c>
      <c r="N144" s="983">
        <f t="shared" si="236"/>
        <v>0</v>
      </c>
      <c r="O144" s="91"/>
      <c r="P144" s="1169"/>
      <c r="Q144" s="1168"/>
      <c r="R144" s="1008">
        <v>4.2</v>
      </c>
      <c r="S144" s="988" t="s">
        <v>308</v>
      </c>
      <c r="T144" s="1029"/>
      <c r="U144" s="892"/>
      <c r="V144" s="815">
        <f t="shared" si="259"/>
        <v>0</v>
      </c>
      <c r="W144" s="837">
        <f t="shared" si="252"/>
        <v>0</v>
      </c>
      <c r="X144" s="91"/>
      <c r="Y144" s="929">
        <f t="shared" si="237"/>
        <v>0</v>
      </c>
      <c r="Z144" s="929">
        <f t="shared" si="238"/>
        <v>0</v>
      </c>
      <c r="AA144" s="929">
        <f t="shared" si="239"/>
        <v>0</v>
      </c>
      <c r="AB144" s="929">
        <f t="shared" si="240"/>
        <v>0</v>
      </c>
      <c r="AC144" s="929">
        <f t="shared" si="241"/>
        <v>0</v>
      </c>
      <c r="AD144" s="929">
        <f t="shared" si="242"/>
        <v>0</v>
      </c>
      <c r="AE144" s="929">
        <f t="shared" si="243"/>
        <v>0</v>
      </c>
      <c r="AF144" s="929">
        <f t="shared" si="244"/>
        <v>0</v>
      </c>
      <c r="AG144" s="929">
        <f t="shared" si="245"/>
        <v>0</v>
      </c>
      <c r="AH144" s="929">
        <f t="shared" si="246"/>
        <v>0</v>
      </c>
      <c r="AI144" s="929">
        <f t="shared" si="247"/>
        <v>0</v>
      </c>
      <c r="AJ144" s="929">
        <f t="shared" si="248"/>
        <v>0</v>
      </c>
      <c r="AK144" s="929">
        <f t="shared" si="249"/>
        <v>0</v>
      </c>
      <c r="AL144" s="91"/>
      <c r="AM144" s="788"/>
      <c r="AN144" s="788"/>
      <c r="AO144" s="788"/>
      <c r="AP144" s="788"/>
      <c r="AQ144" s="788"/>
      <c r="AR144" s="788"/>
      <c r="AS144" s="788"/>
      <c r="AT144" s="788"/>
      <c r="AU144" s="788"/>
      <c r="AV144" s="788"/>
      <c r="AW144" s="788"/>
      <c r="AX144" s="788"/>
      <c r="AY144" s="788"/>
      <c r="AZ144" s="91"/>
      <c r="BA144" s="990"/>
      <c r="BB144" s="990" t="e">
        <f t="shared" si="250"/>
        <v>#REF!</v>
      </c>
      <c r="BC144" s="990"/>
      <c r="BD144" s="991" t="e">
        <f>BR144*#REF!</f>
        <v>#REF!</v>
      </c>
      <c r="BE144" s="991" t="e">
        <f>BS144*#REF!</f>
        <v>#REF!</v>
      </c>
      <c r="BF144" s="991" t="e">
        <f>BT144*#REF!</f>
        <v>#REF!</v>
      </c>
      <c r="BG144" s="991" t="e">
        <f>BU144*#REF!</f>
        <v>#REF!</v>
      </c>
      <c r="BH144" s="1011" t="e">
        <f>BV144*#REF!</f>
        <v>#REF!</v>
      </c>
      <c r="BI144" s="991" t="e">
        <f>BW144*#REF!</f>
        <v>#REF!</v>
      </c>
      <c r="BJ144" s="991" t="e">
        <f>BX144*#REF!</f>
        <v>#REF!</v>
      </c>
      <c r="BK144" s="991" t="e">
        <f>BY144*#REF!</f>
        <v>#REF!</v>
      </c>
      <c r="BL144" s="991" t="e">
        <f>BZ144*#REF!</f>
        <v>#REF!</v>
      </c>
      <c r="BM144" s="991" t="e">
        <f>CA144*#REF!</f>
        <v>#REF!</v>
      </c>
      <c r="BN144" s="91"/>
      <c r="BO144" s="992" t="str">
        <f t="shared" si="220"/>
        <v>4.2.2</v>
      </c>
      <c r="BP144" s="992" t="str">
        <f t="shared" si="221"/>
        <v>LR1 4.2</v>
      </c>
      <c r="BQ144" s="981" t="str">
        <f t="shared" si="222"/>
        <v>運用管理体制</v>
      </c>
      <c r="BR144" s="993">
        <f t="shared" si="223"/>
        <v>0</v>
      </c>
      <c r="BS144" s="993">
        <f t="shared" si="224"/>
        <v>0</v>
      </c>
      <c r="BT144" s="993">
        <f t="shared" si="225"/>
        <v>0</v>
      </c>
      <c r="BU144" s="993">
        <f t="shared" si="226"/>
        <v>0</v>
      </c>
      <c r="BV144" s="1012">
        <f t="shared" si="227"/>
        <v>0</v>
      </c>
      <c r="BW144" s="993">
        <f t="shared" si="228"/>
        <v>0</v>
      </c>
      <c r="BX144" s="993">
        <f t="shared" si="229"/>
        <v>0</v>
      </c>
      <c r="BY144" s="993">
        <f t="shared" si="230"/>
        <v>0</v>
      </c>
      <c r="BZ144" s="993">
        <f t="shared" si="231"/>
        <v>0</v>
      </c>
      <c r="CA144" s="993">
        <f t="shared" si="232"/>
        <v>0.5</v>
      </c>
      <c r="CB144" s="994">
        <f t="shared" si="233"/>
        <v>0</v>
      </c>
      <c r="CC144" s="1125">
        <f t="shared" si="234"/>
        <v>0</v>
      </c>
      <c r="CD144" s="1125">
        <f t="shared" si="235"/>
        <v>0</v>
      </c>
      <c r="CF144" s="551" t="s">
        <v>453</v>
      </c>
      <c r="CG144" s="555" t="s">
        <v>456</v>
      </c>
      <c r="CH144" s="556" t="s">
        <v>449</v>
      </c>
      <c r="CI144" s="558"/>
      <c r="CJ144" s="558"/>
      <c r="CK144" s="558"/>
      <c r="CL144" s="558"/>
      <c r="CM144" s="565"/>
      <c r="CN144" s="558"/>
      <c r="CO144" s="558"/>
      <c r="CP144" s="558"/>
      <c r="CQ144" s="558"/>
      <c r="CR144" s="558">
        <v>0.5</v>
      </c>
      <c r="CS144" s="559"/>
      <c r="CT144" s="600"/>
      <c r="CU144" s="600"/>
      <c r="CW144" s="551" t="s">
        <v>453</v>
      </c>
      <c r="CX144" s="555" t="s">
        <v>456</v>
      </c>
      <c r="CY144" s="556" t="s">
        <v>307</v>
      </c>
      <c r="CZ144" s="558"/>
      <c r="DA144" s="558"/>
      <c r="DB144" s="558"/>
      <c r="DC144" s="558"/>
      <c r="DD144" s="565"/>
      <c r="DE144" s="558"/>
      <c r="DF144" s="558"/>
      <c r="DG144" s="558"/>
      <c r="DH144" s="558"/>
      <c r="DI144" s="558">
        <v>0.5</v>
      </c>
      <c r="DJ144" s="559"/>
      <c r="DK144" s="600"/>
      <c r="DL144" s="600"/>
      <c r="DN144" s="551" t="s">
        <v>453</v>
      </c>
      <c r="DO144" s="555" t="s">
        <v>456</v>
      </c>
      <c r="DP144" s="556" t="s">
        <v>307</v>
      </c>
      <c r="DQ144" s="558"/>
      <c r="DR144" s="558"/>
      <c r="DS144" s="558"/>
      <c r="DT144" s="558"/>
      <c r="DU144" s="565"/>
      <c r="DV144" s="558"/>
      <c r="DW144" s="558"/>
      <c r="DX144" s="558"/>
      <c r="DY144" s="558"/>
      <c r="DZ144" s="558">
        <v>0.5</v>
      </c>
      <c r="EA144" s="559"/>
      <c r="EB144" s="600"/>
      <c r="EC144" s="600"/>
      <c r="ED144" s="654"/>
      <c r="EF144" s="551" t="s">
        <v>453</v>
      </c>
      <c r="EG144" s="555" t="s">
        <v>456</v>
      </c>
      <c r="EH144" s="556" t="s">
        <v>307</v>
      </c>
      <c r="EI144" s="691">
        <f t="shared" si="260"/>
        <v>0</v>
      </c>
      <c r="EJ144" s="691">
        <f t="shared" si="253"/>
        <v>0</v>
      </c>
      <c r="EK144" s="691">
        <f t="shared" si="254"/>
        <v>0</v>
      </c>
      <c r="EL144" s="691">
        <f t="shared" si="255"/>
        <v>0</v>
      </c>
      <c r="EM144" s="703">
        <f t="shared" si="213"/>
        <v>0</v>
      </c>
      <c r="EN144" s="691">
        <f t="shared" si="214"/>
        <v>0</v>
      </c>
      <c r="EO144" s="691">
        <f t="shared" si="215"/>
        <v>0</v>
      </c>
      <c r="EP144" s="691">
        <f t="shared" si="256"/>
        <v>0</v>
      </c>
      <c r="EQ144" s="691">
        <f t="shared" si="257"/>
        <v>0</v>
      </c>
      <c r="ER144" s="691">
        <f t="shared" si="258"/>
        <v>0.5</v>
      </c>
      <c r="ES144" s="693">
        <f t="shared" si="208"/>
        <v>0</v>
      </c>
      <c r="ET144" s="706">
        <f t="shared" si="209"/>
        <v>0</v>
      </c>
      <c r="EU144" s="706">
        <f t="shared" si="210"/>
        <v>0</v>
      </c>
      <c r="EW144" s="551" t="s">
        <v>453</v>
      </c>
      <c r="EX144" s="555" t="s">
        <v>456</v>
      </c>
      <c r="EY144" s="556" t="s">
        <v>307</v>
      </c>
      <c r="EZ144" s="680">
        <f t="shared" si="216"/>
        <v>0</v>
      </c>
      <c r="FA144" s="680"/>
      <c r="FB144" s="680"/>
      <c r="FC144" s="680"/>
      <c r="FD144" s="728"/>
      <c r="FE144" s="680"/>
      <c r="FF144" s="680"/>
      <c r="FG144" s="680"/>
      <c r="FH144" s="680"/>
      <c r="FI144" s="680"/>
      <c r="FJ144" s="752"/>
      <c r="FK144" s="683"/>
      <c r="FL144" s="683"/>
    </row>
    <row r="145" spans="1:168" ht="14.25" thickBot="1">
      <c r="A145" s="91"/>
      <c r="B145" s="951" t="str">
        <f t="shared" si="198"/>
        <v>LR2</v>
      </c>
      <c r="C145" s="952" t="str">
        <f t="shared" si="218"/>
        <v>資源・マテリアル</v>
      </c>
      <c r="D145" s="1147" t="e">
        <f>IF(I$121=0,0,G145/I$121)</f>
        <v>#REF!</v>
      </c>
      <c r="E145" s="954" t="e">
        <f>IF(J$121=0,0,H145/J$121)</f>
        <v>#REF!</v>
      </c>
      <c r="F145" s="91"/>
      <c r="G145" s="954" t="e">
        <f t="shared" si="196"/>
        <v>#REF!</v>
      </c>
      <c r="H145" s="954" t="e">
        <f t="shared" si="197"/>
        <v>#REF!</v>
      </c>
      <c r="I145" s="954" t="e">
        <f>G146+G151+G166</f>
        <v>#REF!</v>
      </c>
      <c r="J145" s="954" t="e">
        <f>H146+H151+H166</f>
        <v>#REF!</v>
      </c>
      <c r="K145" s="954" t="e">
        <f>IF(#REF!=0,0,1)</f>
        <v>#REF!</v>
      </c>
      <c r="L145" s="954" t="e">
        <f>IF(#REF!=0,0,1)</f>
        <v>#REF!</v>
      </c>
      <c r="M145" s="954">
        <f t="shared" si="219"/>
        <v>0.3</v>
      </c>
      <c r="N145" s="954">
        <f t="shared" si="211"/>
        <v>0</v>
      </c>
      <c r="O145" s="91"/>
      <c r="P145" s="1070" t="s">
        <v>527</v>
      </c>
      <c r="Q145" s="1106" t="s">
        <v>528</v>
      </c>
      <c r="R145" s="1106"/>
      <c r="S145" s="1106"/>
      <c r="T145" s="1107"/>
      <c r="U145" s="892"/>
      <c r="V145" s="823">
        <f t="shared" si="259"/>
        <v>0</v>
      </c>
      <c r="W145" s="803">
        <f t="shared" si="252"/>
        <v>0</v>
      </c>
      <c r="X145" s="91"/>
      <c r="Y145" s="929">
        <f t="shared" si="237"/>
        <v>1</v>
      </c>
      <c r="Z145" s="929">
        <f t="shared" si="238"/>
        <v>1</v>
      </c>
      <c r="AA145" s="929">
        <f t="shared" si="239"/>
        <v>1</v>
      </c>
      <c r="AB145" s="929">
        <f t="shared" si="240"/>
        <v>1</v>
      </c>
      <c r="AC145" s="929">
        <f t="shared" si="241"/>
        <v>1</v>
      </c>
      <c r="AD145" s="929">
        <f t="shared" si="242"/>
        <v>1</v>
      </c>
      <c r="AE145" s="929">
        <f t="shared" si="243"/>
        <v>1</v>
      </c>
      <c r="AF145" s="929">
        <f t="shared" si="244"/>
        <v>1</v>
      </c>
      <c r="AG145" s="929">
        <f t="shared" si="245"/>
        <v>1</v>
      </c>
      <c r="AH145" s="929">
        <f t="shared" si="246"/>
        <v>1</v>
      </c>
      <c r="AI145" s="929">
        <f t="shared" si="247"/>
        <v>1</v>
      </c>
      <c r="AJ145" s="929">
        <f t="shared" si="248"/>
        <v>1</v>
      </c>
      <c r="AK145" s="929">
        <f t="shared" si="249"/>
        <v>1</v>
      </c>
      <c r="AL145" s="91"/>
      <c r="AM145" s="1074" t="str">
        <f>AM$6</f>
        <v>事務所</v>
      </c>
      <c r="AN145" s="1074" t="str">
        <f t="shared" ref="AN145:AY145" si="261">AN$6</f>
        <v>学校</v>
      </c>
      <c r="AO145" s="1074" t="str">
        <f t="shared" si="261"/>
        <v>物販店</v>
      </c>
      <c r="AP145" s="1074" t="str">
        <f t="shared" si="261"/>
        <v>飲食店</v>
      </c>
      <c r="AQ145" s="1074" t="str">
        <f t="shared" si="261"/>
        <v>集会所</v>
      </c>
      <c r="AR145" s="1074" t="str">
        <f t="shared" si="261"/>
        <v>工場</v>
      </c>
      <c r="AS145" s="1074" t="str">
        <f t="shared" si="261"/>
        <v>小中高</v>
      </c>
      <c r="AT145" s="1074" t="str">
        <f t="shared" si="261"/>
        <v>病院</v>
      </c>
      <c r="AU145" s="1074" t="str">
        <f t="shared" si="261"/>
        <v>ホテル</v>
      </c>
      <c r="AV145" s="1074" t="str">
        <f t="shared" si="261"/>
        <v>集合住宅</v>
      </c>
      <c r="AW145" s="1074" t="str">
        <f t="shared" si="261"/>
        <v>病院o</v>
      </c>
      <c r="AX145" s="1074" t="str">
        <f t="shared" si="261"/>
        <v>ホテルo</v>
      </c>
      <c r="AY145" s="1074" t="str">
        <f t="shared" si="261"/>
        <v>集合住宅o</v>
      </c>
      <c r="AZ145" s="91"/>
      <c r="BA145" s="961" t="e">
        <f>BB145/$BC$121</f>
        <v>#REF!</v>
      </c>
      <c r="BB145" s="961" t="e">
        <f t="shared" si="250"/>
        <v>#REF!</v>
      </c>
      <c r="BC145" s="961" t="e">
        <f>BB146+BB151+BB166</f>
        <v>#REF!</v>
      </c>
      <c r="BD145" s="962" t="e">
        <f>BR145*#REF!</f>
        <v>#REF!</v>
      </c>
      <c r="BE145" s="962" t="e">
        <f>BS145*#REF!</f>
        <v>#REF!</v>
      </c>
      <c r="BF145" s="962" t="e">
        <f>BT145*#REF!</f>
        <v>#REF!</v>
      </c>
      <c r="BG145" s="962" t="e">
        <f>BU145*#REF!</f>
        <v>#REF!</v>
      </c>
      <c r="BH145" s="1170" t="e">
        <f>BV145*#REF!</f>
        <v>#REF!</v>
      </c>
      <c r="BI145" s="962" t="e">
        <f>BW145*#REF!</f>
        <v>#REF!</v>
      </c>
      <c r="BJ145" s="962" t="e">
        <f>BX145*#REF!</f>
        <v>#REF!</v>
      </c>
      <c r="BK145" s="962" t="e">
        <f>BY145*#REF!</f>
        <v>#REF!</v>
      </c>
      <c r="BL145" s="962" t="e">
        <f>BZ145*#REF!</f>
        <v>#REF!</v>
      </c>
      <c r="BM145" s="962" t="e">
        <f>CA145*#REF!</f>
        <v>#REF!</v>
      </c>
      <c r="BN145" s="91"/>
      <c r="BO145" s="1171" t="str">
        <f t="shared" si="220"/>
        <v>LR2</v>
      </c>
      <c r="BP145" s="1171" t="str">
        <f t="shared" si="221"/>
        <v>LR</v>
      </c>
      <c r="BQ145" s="952" t="str">
        <f t="shared" si="222"/>
        <v>資源・マテリアル</v>
      </c>
      <c r="BR145" s="963">
        <f t="shared" si="223"/>
        <v>0.3</v>
      </c>
      <c r="BS145" s="963">
        <f t="shared" si="224"/>
        <v>0.3</v>
      </c>
      <c r="BT145" s="963">
        <f t="shared" si="225"/>
        <v>0.3</v>
      </c>
      <c r="BU145" s="963">
        <f t="shared" si="226"/>
        <v>0.3</v>
      </c>
      <c r="BV145" s="1172">
        <f t="shared" si="227"/>
        <v>0.3</v>
      </c>
      <c r="BW145" s="963">
        <f t="shared" si="228"/>
        <v>0.3</v>
      </c>
      <c r="BX145" s="963">
        <f t="shared" si="229"/>
        <v>0.3</v>
      </c>
      <c r="BY145" s="963">
        <f t="shared" si="230"/>
        <v>0.3</v>
      </c>
      <c r="BZ145" s="963">
        <f t="shared" si="231"/>
        <v>0.3</v>
      </c>
      <c r="CA145" s="963">
        <f t="shared" si="232"/>
        <v>0.3</v>
      </c>
      <c r="CB145" s="1173">
        <f t="shared" si="233"/>
        <v>0</v>
      </c>
      <c r="CC145" s="1174">
        <f t="shared" si="234"/>
        <v>0</v>
      </c>
      <c r="CD145" s="1174">
        <f t="shared" si="235"/>
        <v>0</v>
      </c>
      <c r="CF145" s="605" t="s">
        <v>527</v>
      </c>
      <c r="CG145" s="606" t="s">
        <v>414</v>
      </c>
      <c r="CH145" s="538" t="s">
        <v>528</v>
      </c>
      <c r="CI145" s="541">
        <v>0.3</v>
      </c>
      <c r="CJ145" s="541">
        <v>0.3</v>
      </c>
      <c r="CK145" s="541">
        <v>0.3</v>
      </c>
      <c r="CL145" s="541">
        <v>0.3</v>
      </c>
      <c r="CM145" s="607">
        <v>0.3</v>
      </c>
      <c r="CN145" s="541">
        <v>0.3</v>
      </c>
      <c r="CO145" s="541">
        <v>0.3</v>
      </c>
      <c r="CP145" s="541">
        <v>0.3</v>
      </c>
      <c r="CQ145" s="541">
        <v>0.3</v>
      </c>
      <c r="CR145" s="541">
        <v>0.3</v>
      </c>
      <c r="CS145" s="608"/>
      <c r="CT145" s="609"/>
      <c r="CU145" s="609"/>
      <c r="CW145" s="605" t="s">
        <v>527</v>
      </c>
      <c r="CX145" s="606" t="s">
        <v>414</v>
      </c>
      <c r="CY145" s="538" t="s">
        <v>528</v>
      </c>
      <c r="CZ145" s="541">
        <v>0.3</v>
      </c>
      <c r="DA145" s="541">
        <v>0.3</v>
      </c>
      <c r="DB145" s="541">
        <v>0.3</v>
      </c>
      <c r="DC145" s="541">
        <v>0.3</v>
      </c>
      <c r="DD145" s="607">
        <v>0.3</v>
      </c>
      <c r="DE145" s="541">
        <v>0.3</v>
      </c>
      <c r="DF145" s="541">
        <v>0.3</v>
      </c>
      <c r="DG145" s="541">
        <v>0.3</v>
      </c>
      <c r="DH145" s="541">
        <v>0.3</v>
      </c>
      <c r="DI145" s="541">
        <v>0.3</v>
      </c>
      <c r="DJ145" s="608"/>
      <c r="DK145" s="609"/>
      <c r="DL145" s="609"/>
      <c r="DN145" s="605" t="s">
        <v>527</v>
      </c>
      <c r="DO145" s="606" t="s">
        <v>414</v>
      </c>
      <c r="DP145" s="538" t="s">
        <v>528</v>
      </c>
      <c r="DQ145" s="541">
        <v>0.3</v>
      </c>
      <c r="DR145" s="541">
        <v>0.3</v>
      </c>
      <c r="DS145" s="541">
        <v>0.3</v>
      </c>
      <c r="DT145" s="541">
        <v>0.3</v>
      </c>
      <c r="DU145" s="607">
        <v>0.3</v>
      </c>
      <c r="DV145" s="541">
        <v>0.3</v>
      </c>
      <c r="DW145" s="541">
        <v>0.3</v>
      </c>
      <c r="DX145" s="541">
        <v>0.3</v>
      </c>
      <c r="DY145" s="541">
        <v>0.3</v>
      </c>
      <c r="DZ145" s="541">
        <v>0.3</v>
      </c>
      <c r="EA145" s="608"/>
      <c r="EB145" s="609"/>
      <c r="EC145" s="609"/>
      <c r="ED145" s="655"/>
      <c r="EF145" s="605" t="s">
        <v>527</v>
      </c>
      <c r="EG145" s="606" t="s">
        <v>407</v>
      </c>
      <c r="EH145" s="538" t="s">
        <v>528</v>
      </c>
      <c r="EI145" s="676">
        <v>0.5</v>
      </c>
      <c r="EJ145" s="676">
        <v>0.5</v>
      </c>
      <c r="EK145" s="676">
        <v>0.5</v>
      </c>
      <c r="EL145" s="676">
        <v>0.5</v>
      </c>
      <c r="EM145" s="676">
        <v>0.5</v>
      </c>
      <c r="EN145" s="676">
        <v>0.5</v>
      </c>
      <c r="EO145" s="676">
        <v>0.5</v>
      </c>
      <c r="EP145" s="676">
        <v>0.5</v>
      </c>
      <c r="EQ145" s="676">
        <v>0.5</v>
      </c>
      <c r="ER145" s="676">
        <v>0.5</v>
      </c>
      <c r="ES145" s="684">
        <f t="shared" si="208"/>
        <v>0</v>
      </c>
      <c r="ET145" s="685">
        <f t="shared" si="209"/>
        <v>0</v>
      </c>
      <c r="EU145" s="685">
        <f t="shared" si="210"/>
        <v>0</v>
      </c>
      <c r="EW145" s="605" t="s">
        <v>527</v>
      </c>
      <c r="EX145" s="606" t="s">
        <v>407</v>
      </c>
      <c r="EY145" s="538" t="s">
        <v>528</v>
      </c>
      <c r="EZ145" s="770">
        <v>0.35</v>
      </c>
      <c r="FA145" s="676"/>
      <c r="FB145" s="676"/>
      <c r="FC145" s="676"/>
      <c r="FD145" s="676"/>
      <c r="FE145" s="676"/>
      <c r="FF145" s="676"/>
      <c r="FG145" s="676"/>
      <c r="FH145" s="676"/>
      <c r="FI145" s="676"/>
      <c r="FJ145" s="684"/>
      <c r="FK145" s="685"/>
      <c r="FL145" s="685"/>
    </row>
    <row r="146" spans="1:168" ht="14.25" thickBot="1">
      <c r="A146" s="91"/>
      <c r="B146" s="951">
        <f t="shared" si="198"/>
        <v>1</v>
      </c>
      <c r="C146" s="964" t="str">
        <f t="shared" si="218"/>
        <v>水資源保護</v>
      </c>
      <c r="D146" s="965" t="e">
        <f>IF(I$145=0,0,G146/I$145)</f>
        <v>#REF!</v>
      </c>
      <c r="E146" s="966" t="e">
        <f>IF(J$145=0,0,H146/J$145)</f>
        <v>#REF!</v>
      </c>
      <c r="F146" s="91"/>
      <c r="G146" s="966" t="e">
        <f t="shared" ref="G146:G186" si="262">K146*M146</f>
        <v>#REF!</v>
      </c>
      <c r="H146" s="966" t="e">
        <f t="shared" ref="H146:H186" si="263">L146*N146</f>
        <v>#REF!</v>
      </c>
      <c r="I146" s="966" t="e">
        <f>G147+G148</f>
        <v>#REF!</v>
      </c>
      <c r="J146" s="966" t="e">
        <f>H147+H148</f>
        <v>#REF!</v>
      </c>
      <c r="K146" s="966" t="e">
        <f>IF(#REF!=0,0,1)</f>
        <v>#REF!</v>
      </c>
      <c r="L146" s="966" t="e">
        <f>IF(#REF!=0,0,1)</f>
        <v>#REF!</v>
      </c>
      <c r="M146" s="966">
        <f t="shared" si="219"/>
        <v>0.2</v>
      </c>
      <c r="N146" s="966">
        <f t="shared" si="211"/>
        <v>0</v>
      </c>
      <c r="O146" s="91"/>
      <c r="P146" s="1175">
        <v>1</v>
      </c>
      <c r="Q146" s="970" t="s">
        <v>363</v>
      </c>
      <c r="R146" s="970"/>
      <c r="S146" s="970"/>
      <c r="T146" s="972"/>
      <c r="U146" s="892"/>
      <c r="V146" s="822">
        <f t="shared" si="259"/>
        <v>0</v>
      </c>
      <c r="W146" s="802">
        <f t="shared" si="252"/>
        <v>0</v>
      </c>
      <c r="X146" s="91"/>
      <c r="Y146" s="929">
        <f t="shared" si="237"/>
        <v>0</v>
      </c>
      <c r="Z146" s="929">
        <f t="shared" si="238"/>
        <v>0</v>
      </c>
      <c r="AA146" s="929">
        <f t="shared" si="239"/>
        <v>0</v>
      </c>
      <c r="AB146" s="929">
        <f t="shared" si="240"/>
        <v>0</v>
      </c>
      <c r="AC146" s="929">
        <f t="shared" si="241"/>
        <v>0</v>
      </c>
      <c r="AD146" s="929">
        <f t="shared" si="242"/>
        <v>0</v>
      </c>
      <c r="AE146" s="929">
        <f t="shared" si="243"/>
        <v>0</v>
      </c>
      <c r="AF146" s="929">
        <f t="shared" si="244"/>
        <v>0</v>
      </c>
      <c r="AG146" s="929">
        <f t="shared" si="245"/>
        <v>0</v>
      </c>
      <c r="AH146" s="929">
        <f t="shared" si="246"/>
        <v>0</v>
      </c>
      <c r="AI146" s="929">
        <f t="shared" si="247"/>
        <v>0</v>
      </c>
      <c r="AJ146" s="929">
        <f t="shared" si="248"/>
        <v>0</v>
      </c>
      <c r="AK146" s="929">
        <f t="shared" si="249"/>
        <v>0</v>
      </c>
      <c r="AL146" s="91"/>
      <c r="AM146" s="1064" t="s">
        <v>951</v>
      </c>
      <c r="AN146" s="1064" t="s">
        <v>951</v>
      </c>
      <c r="AO146" s="1064" t="s">
        <v>951</v>
      </c>
      <c r="AP146" s="1064" t="s">
        <v>951</v>
      </c>
      <c r="AQ146" s="1064" t="s">
        <v>951</v>
      </c>
      <c r="AR146" s="1064" t="s">
        <v>951</v>
      </c>
      <c r="AS146" s="1064" t="s">
        <v>951</v>
      </c>
      <c r="AT146" s="1064" t="s">
        <v>951</v>
      </c>
      <c r="AU146" s="1064" t="s">
        <v>951</v>
      </c>
      <c r="AV146" s="1064" t="s">
        <v>951</v>
      </c>
      <c r="AW146" s="1064" t="s">
        <v>951</v>
      </c>
      <c r="AX146" s="1064" t="s">
        <v>951</v>
      </c>
      <c r="AY146" s="1064" t="s">
        <v>951</v>
      </c>
      <c r="AZ146" s="91"/>
      <c r="BA146" s="974" t="e">
        <f>BB146/$BC$145</f>
        <v>#REF!</v>
      </c>
      <c r="BB146" s="974" t="e">
        <f t="shared" si="250"/>
        <v>#REF!</v>
      </c>
      <c r="BC146" s="974"/>
      <c r="BD146" s="975" t="e">
        <f>BR146*#REF!</f>
        <v>#REF!</v>
      </c>
      <c r="BE146" s="975" t="e">
        <f>BS146*#REF!</f>
        <v>#REF!</v>
      </c>
      <c r="BF146" s="975" t="e">
        <f>BT146*#REF!</f>
        <v>#REF!</v>
      </c>
      <c r="BG146" s="975" t="e">
        <f>BU146*#REF!</f>
        <v>#REF!</v>
      </c>
      <c r="BH146" s="1086" t="e">
        <f>BV146*#REF!</f>
        <v>#REF!</v>
      </c>
      <c r="BI146" s="975" t="e">
        <f>BW146*#REF!</f>
        <v>#REF!</v>
      </c>
      <c r="BJ146" s="975" t="e">
        <f>BX146*#REF!</f>
        <v>#REF!</v>
      </c>
      <c r="BK146" s="975" t="e">
        <f>BY146*#REF!</f>
        <v>#REF!</v>
      </c>
      <c r="BL146" s="975" t="e">
        <f>BZ146*#REF!</f>
        <v>#REF!</v>
      </c>
      <c r="BM146" s="975" t="e">
        <f>CA146*#REF!</f>
        <v>#REF!</v>
      </c>
      <c r="BN146" s="91"/>
      <c r="BO146" s="1152">
        <f t="shared" si="220"/>
        <v>1</v>
      </c>
      <c r="BP146" s="977" t="str">
        <f t="shared" si="221"/>
        <v>LR2</v>
      </c>
      <c r="BQ146" s="964" t="str">
        <f t="shared" si="222"/>
        <v>水資源保護</v>
      </c>
      <c r="BR146" s="978">
        <f t="shared" si="223"/>
        <v>0.2</v>
      </c>
      <c r="BS146" s="978">
        <f t="shared" si="224"/>
        <v>0.2</v>
      </c>
      <c r="BT146" s="978">
        <f t="shared" si="225"/>
        <v>0.2</v>
      </c>
      <c r="BU146" s="978">
        <f t="shared" si="226"/>
        <v>0.2</v>
      </c>
      <c r="BV146" s="1087">
        <f t="shared" si="227"/>
        <v>0.2</v>
      </c>
      <c r="BW146" s="978">
        <f t="shared" si="228"/>
        <v>0.2</v>
      </c>
      <c r="BX146" s="978">
        <f t="shared" si="229"/>
        <v>0.2</v>
      </c>
      <c r="BY146" s="978">
        <f t="shared" si="230"/>
        <v>0.2</v>
      </c>
      <c r="BZ146" s="978">
        <f t="shared" si="231"/>
        <v>0.2</v>
      </c>
      <c r="CA146" s="978">
        <f t="shared" si="232"/>
        <v>0.2</v>
      </c>
      <c r="CB146" s="1176">
        <f t="shared" si="233"/>
        <v>0</v>
      </c>
      <c r="CC146" s="1177">
        <f t="shared" si="234"/>
        <v>0</v>
      </c>
      <c r="CD146" s="1177">
        <f t="shared" si="235"/>
        <v>0</v>
      </c>
      <c r="CF146" s="602">
        <v>1</v>
      </c>
      <c r="CG146" s="547" t="s">
        <v>446</v>
      </c>
      <c r="CH146" s="544" t="s">
        <v>363</v>
      </c>
      <c r="CI146" s="548">
        <v>0.2</v>
      </c>
      <c r="CJ146" s="548">
        <v>0.2</v>
      </c>
      <c r="CK146" s="548">
        <v>0.2</v>
      </c>
      <c r="CL146" s="548">
        <v>0.2</v>
      </c>
      <c r="CM146" s="596">
        <v>0.2</v>
      </c>
      <c r="CN146" s="548">
        <v>0.2</v>
      </c>
      <c r="CO146" s="548">
        <v>0.2</v>
      </c>
      <c r="CP146" s="548">
        <v>0.2</v>
      </c>
      <c r="CQ146" s="548">
        <v>0.2</v>
      </c>
      <c r="CR146" s="548">
        <v>0.2</v>
      </c>
      <c r="CS146" s="610"/>
      <c r="CT146" s="611"/>
      <c r="CU146" s="611"/>
      <c r="CW146" s="602">
        <v>1</v>
      </c>
      <c r="CX146" s="547" t="s">
        <v>446</v>
      </c>
      <c r="CY146" s="544" t="s">
        <v>363</v>
      </c>
      <c r="CZ146" s="548">
        <v>0.2</v>
      </c>
      <c r="DA146" s="548">
        <v>0.2</v>
      </c>
      <c r="DB146" s="548">
        <v>0.2</v>
      </c>
      <c r="DC146" s="548">
        <v>0.2</v>
      </c>
      <c r="DD146" s="596">
        <v>0.2</v>
      </c>
      <c r="DE146" s="548">
        <v>0.2</v>
      </c>
      <c r="DF146" s="548">
        <v>0.2</v>
      </c>
      <c r="DG146" s="548">
        <v>0.2</v>
      </c>
      <c r="DH146" s="548">
        <v>0.2</v>
      </c>
      <c r="DI146" s="548">
        <v>0.2</v>
      </c>
      <c r="DJ146" s="610"/>
      <c r="DK146" s="611"/>
      <c r="DL146" s="611"/>
      <c r="DN146" s="602">
        <v>1</v>
      </c>
      <c r="DO146" s="547" t="s">
        <v>446</v>
      </c>
      <c r="DP146" s="544" t="s">
        <v>363</v>
      </c>
      <c r="DQ146" s="548">
        <v>0.2</v>
      </c>
      <c r="DR146" s="548">
        <v>0.2</v>
      </c>
      <c r="DS146" s="548">
        <v>0.2</v>
      </c>
      <c r="DT146" s="548">
        <v>0.2</v>
      </c>
      <c r="DU146" s="596">
        <v>0.2</v>
      </c>
      <c r="DV146" s="548">
        <v>0.2</v>
      </c>
      <c r="DW146" s="548">
        <v>0.2</v>
      </c>
      <c r="DX146" s="548">
        <v>0.2</v>
      </c>
      <c r="DY146" s="548">
        <v>0.2</v>
      </c>
      <c r="DZ146" s="548">
        <v>0.2</v>
      </c>
      <c r="EA146" s="610"/>
      <c r="EB146" s="611"/>
      <c r="EC146" s="611"/>
      <c r="ED146" s="655"/>
      <c r="EF146" s="602">
        <v>1</v>
      </c>
      <c r="EG146" s="547" t="s">
        <v>446</v>
      </c>
      <c r="EH146" s="544" t="s">
        <v>363</v>
      </c>
      <c r="EI146" s="678">
        <v>0.1</v>
      </c>
      <c r="EJ146" s="678">
        <v>0.1</v>
      </c>
      <c r="EK146" s="678">
        <v>0.1</v>
      </c>
      <c r="EL146" s="678">
        <v>0.1</v>
      </c>
      <c r="EM146" s="678">
        <v>0.1</v>
      </c>
      <c r="EN146" s="678">
        <v>0.1</v>
      </c>
      <c r="EO146" s="678">
        <v>0.1</v>
      </c>
      <c r="EP146" s="678">
        <v>0.1</v>
      </c>
      <c r="EQ146" s="678">
        <v>0.1</v>
      </c>
      <c r="ER146" s="678">
        <v>0.1</v>
      </c>
      <c r="ES146" s="714">
        <f t="shared" si="208"/>
        <v>0</v>
      </c>
      <c r="ET146" s="715">
        <f t="shared" si="209"/>
        <v>0</v>
      </c>
      <c r="EU146" s="715">
        <f t="shared" si="210"/>
        <v>0</v>
      </c>
      <c r="EW146" s="602">
        <v>1</v>
      </c>
      <c r="EX146" s="547" t="s">
        <v>446</v>
      </c>
      <c r="EY146" s="544" t="s">
        <v>363</v>
      </c>
      <c r="EZ146" s="778">
        <v>0.3</v>
      </c>
      <c r="FA146" s="678"/>
      <c r="FB146" s="678"/>
      <c r="FC146" s="678"/>
      <c r="FD146" s="678"/>
      <c r="FE146" s="678"/>
      <c r="FF146" s="678"/>
      <c r="FG146" s="678"/>
      <c r="FH146" s="678"/>
      <c r="FI146" s="678"/>
      <c r="FJ146" s="767"/>
      <c r="FK146" s="768"/>
      <c r="FL146" s="768"/>
    </row>
    <row r="147" spans="1:168" ht="14.25" thickBot="1">
      <c r="A147" s="91"/>
      <c r="B147" s="951">
        <f t="shared" si="198"/>
        <v>1.1000000000000001</v>
      </c>
      <c r="C147" s="981" t="str">
        <f t="shared" si="218"/>
        <v>節水</v>
      </c>
      <c r="D147" s="982" t="e">
        <f>IF(I$146=0,0,G147/I$146)</f>
        <v>#REF!</v>
      </c>
      <c r="E147" s="983" t="e">
        <f>IF(J$146=0,0,H147/J$146)</f>
        <v>#REF!</v>
      </c>
      <c r="F147" s="91"/>
      <c r="G147" s="983" t="e">
        <f t="shared" si="262"/>
        <v>#REF!</v>
      </c>
      <c r="H147" s="983" t="e">
        <f t="shared" si="263"/>
        <v>#REF!</v>
      </c>
      <c r="I147" s="983"/>
      <c r="J147" s="983"/>
      <c r="K147" s="983" t="e">
        <f>IF(#REF!=0,0,1)</f>
        <v>#REF!</v>
      </c>
      <c r="L147" s="983" t="e">
        <f>IF(#REF!=0,0,1)</f>
        <v>#REF!</v>
      </c>
      <c r="M147" s="983">
        <f t="shared" si="219"/>
        <v>0.4</v>
      </c>
      <c r="N147" s="983">
        <f t="shared" si="211"/>
        <v>0</v>
      </c>
      <c r="O147" s="91"/>
      <c r="P147" s="1047"/>
      <c r="Q147" s="1017">
        <v>1.1000000000000001</v>
      </c>
      <c r="R147" s="988" t="s">
        <v>364</v>
      </c>
      <c r="S147" s="988"/>
      <c r="T147" s="1029"/>
      <c r="U147" s="892"/>
      <c r="V147" s="814">
        <f t="shared" si="259"/>
        <v>0</v>
      </c>
      <c r="W147" s="836">
        <f t="shared" si="252"/>
        <v>0</v>
      </c>
      <c r="X147" s="91"/>
      <c r="Y147" s="929">
        <f t="shared" si="237"/>
        <v>0</v>
      </c>
      <c r="Z147" s="929">
        <f t="shared" si="238"/>
        <v>0</v>
      </c>
      <c r="AA147" s="929">
        <f t="shared" si="239"/>
        <v>0</v>
      </c>
      <c r="AB147" s="929">
        <f t="shared" si="240"/>
        <v>0</v>
      </c>
      <c r="AC147" s="929">
        <f t="shared" si="241"/>
        <v>0</v>
      </c>
      <c r="AD147" s="929">
        <f t="shared" si="242"/>
        <v>0</v>
      </c>
      <c r="AE147" s="929">
        <f t="shared" si="243"/>
        <v>0</v>
      </c>
      <c r="AF147" s="929">
        <f t="shared" si="244"/>
        <v>0</v>
      </c>
      <c r="AG147" s="929">
        <f t="shared" si="245"/>
        <v>0</v>
      </c>
      <c r="AH147" s="929">
        <f t="shared" si="246"/>
        <v>0</v>
      </c>
      <c r="AI147" s="929">
        <f t="shared" si="247"/>
        <v>0</v>
      </c>
      <c r="AJ147" s="929">
        <f t="shared" si="248"/>
        <v>0</v>
      </c>
      <c r="AK147" s="929">
        <f t="shared" si="249"/>
        <v>0</v>
      </c>
      <c r="AL147" s="91"/>
      <c r="AM147" s="783"/>
      <c r="AN147" s="783"/>
      <c r="AO147" s="783"/>
      <c r="AP147" s="783"/>
      <c r="AQ147" s="783"/>
      <c r="AR147" s="783"/>
      <c r="AS147" s="783"/>
      <c r="AT147" s="783"/>
      <c r="AU147" s="783"/>
      <c r="AV147" s="783"/>
      <c r="AW147" s="783"/>
      <c r="AX147" s="783"/>
      <c r="AY147" s="783"/>
      <c r="AZ147" s="91"/>
      <c r="BA147" s="990"/>
      <c r="BB147" s="990" t="e">
        <f t="shared" si="250"/>
        <v>#REF!</v>
      </c>
      <c r="BC147" s="990"/>
      <c r="BD147" s="991" t="e">
        <f>BR147*#REF!</f>
        <v>#REF!</v>
      </c>
      <c r="BE147" s="991" t="e">
        <f>BS147*#REF!</f>
        <v>#REF!</v>
      </c>
      <c r="BF147" s="991" t="e">
        <f>BT147*#REF!</f>
        <v>#REF!</v>
      </c>
      <c r="BG147" s="991" t="e">
        <f>BU147*#REF!</f>
        <v>#REF!</v>
      </c>
      <c r="BH147" s="1011" t="e">
        <f>BV147*#REF!</f>
        <v>#REF!</v>
      </c>
      <c r="BI147" s="991" t="e">
        <f>BW147*#REF!</f>
        <v>#REF!</v>
      </c>
      <c r="BJ147" s="991" t="e">
        <f>BX147*#REF!</f>
        <v>#REF!</v>
      </c>
      <c r="BK147" s="991" t="e">
        <f>BY147*#REF!</f>
        <v>#REF!</v>
      </c>
      <c r="BL147" s="991" t="e">
        <f>BZ147*#REF!</f>
        <v>#REF!</v>
      </c>
      <c r="BM147" s="991" t="e">
        <f>CA147*#REF!</f>
        <v>#REF!</v>
      </c>
      <c r="BN147" s="91"/>
      <c r="BO147" s="992">
        <f t="shared" si="220"/>
        <v>1.1000000000000001</v>
      </c>
      <c r="BP147" s="992" t="str">
        <f t="shared" si="221"/>
        <v>LR2 1</v>
      </c>
      <c r="BQ147" s="981" t="str">
        <f t="shared" si="222"/>
        <v>節水</v>
      </c>
      <c r="BR147" s="993">
        <f t="shared" si="223"/>
        <v>0.4</v>
      </c>
      <c r="BS147" s="993">
        <f t="shared" si="224"/>
        <v>0.4</v>
      </c>
      <c r="BT147" s="993">
        <f t="shared" si="225"/>
        <v>0.4</v>
      </c>
      <c r="BU147" s="993">
        <f t="shared" si="226"/>
        <v>0.4</v>
      </c>
      <c r="BV147" s="1012">
        <f t="shared" si="227"/>
        <v>0.4</v>
      </c>
      <c r="BW147" s="993">
        <f t="shared" si="228"/>
        <v>0.4</v>
      </c>
      <c r="BX147" s="993">
        <f t="shared" si="229"/>
        <v>0.4</v>
      </c>
      <c r="BY147" s="993">
        <f t="shared" si="230"/>
        <v>0.4</v>
      </c>
      <c r="BZ147" s="993">
        <f t="shared" si="231"/>
        <v>0.4</v>
      </c>
      <c r="CA147" s="993">
        <f t="shared" si="232"/>
        <v>0.4</v>
      </c>
      <c r="CB147" s="1178">
        <f t="shared" si="233"/>
        <v>0</v>
      </c>
      <c r="CC147" s="1033">
        <f t="shared" si="234"/>
        <v>0</v>
      </c>
      <c r="CD147" s="1033">
        <f t="shared" si="235"/>
        <v>0</v>
      </c>
      <c r="CF147" s="551">
        <v>1.1000000000000001</v>
      </c>
      <c r="CG147" s="555" t="s">
        <v>49</v>
      </c>
      <c r="CH147" s="556" t="s">
        <v>364</v>
      </c>
      <c r="CI147" s="558">
        <v>0.4</v>
      </c>
      <c r="CJ147" s="558">
        <v>0.4</v>
      </c>
      <c r="CK147" s="558">
        <v>0.4</v>
      </c>
      <c r="CL147" s="558">
        <v>0.4</v>
      </c>
      <c r="CM147" s="565">
        <v>0.4</v>
      </c>
      <c r="CN147" s="558">
        <v>0.4</v>
      </c>
      <c r="CO147" s="558">
        <v>0.4</v>
      </c>
      <c r="CP147" s="558">
        <v>0.4</v>
      </c>
      <c r="CQ147" s="558">
        <v>0.4</v>
      </c>
      <c r="CR147" s="558">
        <v>0.4</v>
      </c>
      <c r="CS147" s="612"/>
      <c r="CT147" s="571"/>
      <c r="CU147" s="571"/>
      <c r="CW147" s="551">
        <v>1.1000000000000001</v>
      </c>
      <c r="CX147" s="555" t="s">
        <v>49</v>
      </c>
      <c r="CY147" s="556" t="s">
        <v>364</v>
      </c>
      <c r="CZ147" s="558">
        <v>0.4</v>
      </c>
      <c r="DA147" s="558">
        <v>0.4</v>
      </c>
      <c r="DB147" s="558">
        <v>0.4</v>
      </c>
      <c r="DC147" s="558">
        <v>0.4</v>
      </c>
      <c r="DD147" s="565">
        <v>0.4</v>
      </c>
      <c r="DE147" s="558">
        <v>0.4</v>
      </c>
      <c r="DF147" s="558">
        <v>0.4</v>
      </c>
      <c r="DG147" s="558">
        <v>0.4</v>
      </c>
      <c r="DH147" s="558">
        <v>0.4</v>
      </c>
      <c r="DI147" s="558">
        <v>0.4</v>
      </c>
      <c r="DJ147" s="612"/>
      <c r="DK147" s="571"/>
      <c r="DL147" s="571"/>
      <c r="DN147" s="551">
        <v>1.1000000000000001</v>
      </c>
      <c r="DO147" s="555" t="s">
        <v>49</v>
      </c>
      <c r="DP147" s="556" t="s">
        <v>364</v>
      </c>
      <c r="DQ147" s="558">
        <v>0.4</v>
      </c>
      <c r="DR147" s="558">
        <v>0.4</v>
      </c>
      <c r="DS147" s="558">
        <v>0.4</v>
      </c>
      <c r="DT147" s="558">
        <v>0.4</v>
      </c>
      <c r="DU147" s="565">
        <v>0.4</v>
      </c>
      <c r="DV147" s="558">
        <v>0.4</v>
      </c>
      <c r="DW147" s="558">
        <v>0.4</v>
      </c>
      <c r="DX147" s="558">
        <v>0.4</v>
      </c>
      <c r="DY147" s="558">
        <v>0.4</v>
      </c>
      <c r="DZ147" s="558">
        <v>0.4</v>
      </c>
      <c r="EA147" s="612"/>
      <c r="EB147" s="571"/>
      <c r="EC147" s="571"/>
      <c r="ED147" s="645"/>
      <c r="EF147" s="551">
        <v>1.1000000000000001</v>
      </c>
      <c r="EG147" s="555" t="s">
        <v>49</v>
      </c>
      <c r="EH147" s="556" t="s">
        <v>364</v>
      </c>
      <c r="EI147" s="691">
        <f t="shared" si="260"/>
        <v>0.4</v>
      </c>
      <c r="EJ147" s="691">
        <f t="shared" ref="EJ147:EJ150" si="264">DR147</f>
        <v>0.4</v>
      </c>
      <c r="EK147" s="691">
        <f t="shared" ref="EK147:EK150" si="265">DS147</f>
        <v>0.4</v>
      </c>
      <c r="EL147" s="691">
        <f t="shared" ref="EL147:EL150" si="266">DT147</f>
        <v>0.4</v>
      </c>
      <c r="EM147" s="691">
        <f t="shared" ref="EM147:EO150" si="267">DU147</f>
        <v>0.4</v>
      </c>
      <c r="EN147" s="691">
        <f t="shared" si="267"/>
        <v>0.4</v>
      </c>
      <c r="EO147" s="691">
        <f t="shared" si="267"/>
        <v>0.4</v>
      </c>
      <c r="EP147" s="691">
        <f t="shared" ref="EP147:EP150" si="268">DX147</f>
        <v>0.4</v>
      </c>
      <c r="EQ147" s="691">
        <f t="shared" ref="EQ147:EQ150" si="269">DY147</f>
        <v>0.4</v>
      </c>
      <c r="ER147" s="691">
        <f t="shared" ref="ER147:ER150" si="270">DZ147</f>
        <v>0.4</v>
      </c>
      <c r="ES147" s="716">
        <f t="shared" si="208"/>
        <v>0</v>
      </c>
      <c r="ET147" s="697">
        <f t="shared" si="209"/>
        <v>0</v>
      </c>
      <c r="EU147" s="697">
        <f t="shared" si="210"/>
        <v>0</v>
      </c>
      <c r="EW147" s="551">
        <v>1.1000000000000001</v>
      </c>
      <c r="EX147" s="555" t="s">
        <v>49</v>
      </c>
      <c r="EY147" s="556" t="s">
        <v>364</v>
      </c>
      <c r="EZ147" s="680">
        <f>DQ147</f>
        <v>0.4</v>
      </c>
      <c r="FA147" s="680"/>
      <c r="FB147" s="680"/>
      <c r="FC147" s="680"/>
      <c r="FD147" s="680"/>
      <c r="FE147" s="680"/>
      <c r="FF147" s="680"/>
      <c r="FG147" s="680"/>
      <c r="FH147" s="680"/>
      <c r="FI147" s="680"/>
      <c r="FJ147" s="769"/>
      <c r="FK147" s="755"/>
      <c r="FL147" s="755"/>
    </row>
    <row r="148" spans="1:168" ht="14.25" thickBot="1">
      <c r="A148" s="91"/>
      <c r="B148" s="951">
        <f t="shared" ref="B148:B188" si="271">BO148</f>
        <v>1.2</v>
      </c>
      <c r="C148" s="981" t="str">
        <f t="shared" si="218"/>
        <v>雨水利用・雑排水再利用</v>
      </c>
      <c r="D148" s="982" t="e">
        <f>IF(I$146=0,0,G148/I$146)</f>
        <v>#REF!</v>
      </c>
      <c r="E148" s="983" t="e">
        <f>IF(J$146=0,0,H148/J$146)</f>
        <v>#REF!</v>
      </c>
      <c r="F148" s="91"/>
      <c r="G148" s="983" t="e">
        <f>K148*M148</f>
        <v>#REF!</v>
      </c>
      <c r="H148" s="983" t="e">
        <f t="shared" si="263"/>
        <v>#REF!</v>
      </c>
      <c r="I148" s="983" t="e">
        <f>SUM(G149:G150)</f>
        <v>#REF!</v>
      </c>
      <c r="J148" s="983" t="e">
        <f>SUM(H149:H150)</f>
        <v>#REF!</v>
      </c>
      <c r="K148" s="983" t="e">
        <f>IF(#REF!=0,0,1)</f>
        <v>#REF!</v>
      </c>
      <c r="L148" s="983" t="e">
        <f>IF(#REF!=0,0,1)</f>
        <v>#REF!</v>
      </c>
      <c r="M148" s="983">
        <f t="shared" si="219"/>
        <v>0.6</v>
      </c>
      <c r="N148" s="983">
        <f t="shared" si="211"/>
        <v>0</v>
      </c>
      <c r="O148" s="91"/>
      <c r="P148" s="1047"/>
      <c r="Q148" s="1179">
        <v>1.2</v>
      </c>
      <c r="R148" s="1025" t="s">
        <v>365</v>
      </c>
      <c r="S148" s="987"/>
      <c r="T148" s="1022"/>
      <c r="U148" s="892"/>
      <c r="V148" s="822">
        <f t="shared" si="259"/>
        <v>0</v>
      </c>
      <c r="W148" s="802">
        <f t="shared" si="252"/>
        <v>0</v>
      </c>
      <c r="X148" s="91"/>
      <c r="Y148" s="929">
        <f t="shared" si="237"/>
        <v>0</v>
      </c>
      <c r="Z148" s="929">
        <f t="shared" si="238"/>
        <v>0</v>
      </c>
      <c r="AA148" s="929">
        <f t="shared" si="239"/>
        <v>0</v>
      </c>
      <c r="AB148" s="929">
        <f t="shared" si="240"/>
        <v>0</v>
      </c>
      <c r="AC148" s="929">
        <f t="shared" si="241"/>
        <v>0</v>
      </c>
      <c r="AD148" s="929">
        <f t="shared" si="242"/>
        <v>0</v>
      </c>
      <c r="AE148" s="929">
        <f t="shared" si="243"/>
        <v>0</v>
      </c>
      <c r="AF148" s="929">
        <f t="shared" si="244"/>
        <v>0</v>
      </c>
      <c r="AG148" s="929">
        <f t="shared" si="245"/>
        <v>0</v>
      </c>
      <c r="AH148" s="929">
        <f t="shared" si="246"/>
        <v>0</v>
      </c>
      <c r="AI148" s="929">
        <f t="shared" si="247"/>
        <v>0</v>
      </c>
      <c r="AJ148" s="929">
        <f t="shared" si="248"/>
        <v>0</v>
      </c>
      <c r="AK148" s="929">
        <f t="shared" si="249"/>
        <v>0</v>
      </c>
      <c r="AL148" s="91"/>
      <c r="AM148" s="1064" t="s">
        <v>952</v>
      </c>
      <c r="AN148" s="1064" t="s">
        <v>952</v>
      </c>
      <c r="AO148" s="1064" t="s">
        <v>952</v>
      </c>
      <c r="AP148" s="1064" t="s">
        <v>952</v>
      </c>
      <c r="AQ148" s="1064" t="s">
        <v>952</v>
      </c>
      <c r="AR148" s="1064" t="s">
        <v>952</v>
      </c>
      <c r="AS148" s="1064" t="s">
        <v>952</v>
      </c>
      <c r="AT148" s="1064" t="s">
        <v>952</v>
      </c>
      <c r="AU148" s="1064" t="s">
        <v>952</v>
      </c>
      <c r="AV148" s="1064" t="s">
        <v>952</v>
      </c>
      <c r="AW148" s="1064" t="s">
        <v>952</v>
      </c>
      <c r="AX148" s="1064" t="s">
        <v>952</v>
      </c>
      <c r="AY148" s="1064" t="s">
        <v>952</v>
      </c>
      <c r="AZ148" s="91"/>
      <c r="BA148" s="990"/>
      <c r="BB148" s="990" t="e">
        <f t="shared" si="250"/>
        <v>#REF!</v>
      </c>
      <c r="BC148" s="990"/>
      <c r="BD148" s="991" t="e">
        <f>BR148*#REF!</f>
        <v>#REF!</v>
      </c>
      <c r="BE148" s="991" t="e">
        <f>BS148*#REF!</f>
        <v>#REF!</v>
      </c>
      <c r="BF148" s="991" t="e">
        <f>BT148*#REF!</f>
        <v>#REF!</v>
      </c>
      <c r="BG148" s="991" t="e">
        <f>BU148*#REF!</f>
        <v>#REF!</v>
      </c>
      <c r="BH148" s="1011" t="e">
        <f>BV148*#REF!</f>
        <v>#REF!</v>
      </c>
      <c r="BI148" s="991" t="e">
        <f>BW148*#REF!</f>
        <v>#REF!</v>
      </c>
      <c r="BJ148" s="991" t="e">
        <f>BX148*#REF!</f>
        <v>#REF!</v>
      </c>
      <c r="BK148" s="991" t="e">
        <f>BY148*#REF!</f>
        <v>#REF!</v>
      </c>
      <c r="BL148" s="991" t="e">
        <f>BZ148*#REF!</f>
        <v>#REF!</v>
      </c>
      <c r="BM148" s="991" t="e">
        <f>CA148*#REF!</f>
        <v>#REF!</v>
      </c>
      <c r="BN148" s="91"/>
      <c r="BO148" s="1165">
        <f t="shared" si="220"/>
        <v>1.2</v>
      </c>
      <c r="BP148" s="992" t="str">
        <f t="shared" si="221"/>
        <v>LR2 1</v>
      </c>
      <c r="BQ148" s="981" t="str">
        <f t="shared" si="222"/>
        <v>雨水利用・雑排水再利用</v>
      </c>
      <c r="BR148" s="993">
        <f t="shared" si="223"/>
        <v>0.6</v>
      </c>
      <c r="BS148" s="993">
        <f t="shared" si="224"/>
        <v>0.6</v>
      </c>
      <c r="BT148" s="993">
        <f t="shared" si="225"/>
        <v>0.6</v>
      </c>
      <c r="BU148" s="993">
        <f t="shared" si="226"/>
        <v>0.6</v>
      </c>
      <c r="BV148" s="1012">
        <f t="shared" si="227"/>
        <v>0.6</v>
      </c>
      <c r="BW148" s="993">
        <f t="shared" si="228"/>
        <v>0.6</v>
      </c>
      <c r="BX148" s="993">
        <f t="shared" si="229"/>
        <v>0.6</v>
      </c>
      <c r="BY148" s="993">
        <f t="shared" si="230"/>
        <v>0.6</v>
      </c>
      <c r="BZ148" s="993">
        <f t="shared" si="231"/>
        <v>0.6</v>
      </c>
      <c r="CA148" s="993">
        <f t="shared" si="232"/>
        <v>0.6</v>
      </c>
      <c r="CB148" s="1178">
        <f t="shared" si="233"/>
        <v>0</v>
      </c>
      <c r="CC148" s="1033">
        <f t="shared" si="234"/>
        <v>0</v>
      </c>
      <c r="CD148" s="1033">
        <f t="shared" si="235"/>
        <v>0</v>
      </c>
      <c r="CF148" s="603">
        <v>1.2</v>
      </c>
      <c r="CG148" s="555" t="s">
        <v>49</v>
      </c>
      <c r="CH148" s="552" t="s">
        <v>50</v>
      </c>
      <c r="CI148" s="558">
        <v>0.6</v>
      </c>
      <c r="CJ148" s="558">
        <v>0.6</v>
      </c>
      <c r="CK148" s="558">
        <v>0.6</v>
      </c>
      <c r="CL148" s="558">
        <v>0.6</v>
      </c>
      <c r="CM148" s="565">
        <v>0.6</v>
      </c>
      <c r="CN148" s="558">
        <v>0.6</v>
      </c>
      <c r="CO148" s="558">
        <v>0.6</v>
      </c>
      <c r="CP148" s="558">
        <v>0.6</v>
      </c>
      <c r="CQ148" s="558">
        <v>0.6</v>
      </c>
      <c r="CR148" s="558">
        <v>0.6</v>
      </c>
      <c r="CS148" s="612"/>
      <c r="CT148" s="571"/>
      <c r="CU148" s="571"/>
      <c r="CW148" s="603">
        <v>1.2</v>
      </c>
      <c r="CX148" s="555" t="s">
        <v>49</v>
      </c>
      <c r="CY148" s="552" t="s">
        <v>50</v>
      </c>
      <c r="CZ148" s="558">
        <v>0.6</v>
      </c>
      <c r="DA148" s="558">
        <v>0.6</v>
      </c>
      <c r="DB148" s="558">
        <v>0.6</v>
      </c>
      <c r="DC148" s="558">
        <v>0.6</v>
      </c>
      <c r="DD148" s="565">
        <v>0.6</v>
      </c>
      <c r="DE148" s="558">
        <v>0.6</v>
      </c>
      <c r="DF148" s="558">
        <v>0.6</v>
      </c>
      <c r="DG148" s="558">
        <v>0.6</v>
      </c>
      <c r="DH148" s="558">
        <v>0.6</v>
      </c>
      <c r="DI148" s="558">
        <v>0.6</v>
      </c>
      <c r="DJ148" s="612"/>
      <c r="DK148" s="571"/>
      <c r="DL148" s="571"/>
      <c r="DN148" s="603">
        <v>1.2</v>
      </c>
      <c r="DO148" s="555" t="s">
        <v>49</v>
      </c>
      <c r="DP148" s="552" t="s">
        <v>50</v>
      </c>
      <c r="DQ148" s="558">
        <v>0.6</v>
      </c>
      <c r="DR148" s="558">
        <v>0.6</v>
      </c>
      <c r="DS148" s="558">
        <v>0.6</v>
      </c>
      <c r="DT148" s="558">
        <v>0.6</v>
      </c>
      <c r="DU148" s="565">
        <v>0.6</v>
      </c>
      <c r="DV148" s="558">
        <v>0.6</v>
      </c>
      <c r="DW148" s="558">
        <v>0.6</v>
      </c>
      <c r="DX148" s="558">
        <v>0.6</v>
      </c>
      <c r="DY148" s="558">
        <v>0.6</v>
      </c>
      <c r="DZ148" s="558">
        <v>0.6</v>
      </c>
      <c r="EA148" s="612"/>
      <c r="EB148" s="571"/>
      <c r="EC148" s="571"/>
      <c r="ED148" s="645"/>
      <c r="EF148" s="603">
        <v>1.2</v>
      </c>
      <c r="EG148" s="555" t="s">
        <v>49</v>
      </c>
      <c r="EH148" s="552" t="s">
        <v>50</v>
      </c>
      <c r="EI148" s="691">
        <f t="shared" si="260"/>
        <v>0.6</v>
      </c>
      <c r="EJ148" s="691">
        <f t="shared" si="264"/>
        <v>0.6</v>
      </c>
      <c r="EK148" s="691">
        <f t="shared" si="265"/>
        <v>0.6</v>
      </c>
      <c r="EL148" s="691">
        <f t="shared" si="266"/>
        <v>0.6</v>
      </c>
      <c r="EM148" s="691">
        <f t="shared" si="267"/>
        <v>0.6</v>
      </c>
      <c r="EN148" s="691">
        <f t="shared" si="267"/>
        <v>0.6</v>
      </c>
      <c r="EO148" s="691">
        <f t="shared" si="267"/>
        <v>0.6</v>
      </c>
      <c r="EP148" s="691">
        <f t="shared" si="268"/>
        <v>0.6</v>
      </c>
      <c r="EQ148" s="691">
        <f t="shared" si="269"/>
        <v>0.6</v>
      </c>
      <c r="ER148" s="691">
        <f t="shared" si="270"/>
        <v>0.6</v>
      </c>
      <c r="ES148" s="716">
        <f t="shared" ref="ES148:ES181" si="272">EA148</f>
        <v>0</v>
      </c>
      <c r="ET148" s="697">
        <f t="shared" ref="ET148:ET181" si="273">EB148</f>
        <v>0</v>
      </c>
      <c r="EU148" s="697">
        <f t="shared" ref="EU148:EU181" si="274">EC148</f>
        <v>0</v>
      </c>
      <c r="EW148" s="603">
        <v>1.2</v>
      </c>
      <c r="EX148" s="555" t="s">
        <v>49</v>
      </c>
      <c r="EY148" s="552" t="s">
        <v>50</v>
      </c>
      <c r="EZ148" s="680">
        <f>DQ148</f>
        <v>0.6</v>
      </c>
      <c r="FA148" s="680"/>
      <c r="FB148" s="680"/>
      <c r="FC148" s="680"/>
      <c r="FD148" s="680"/>
      <c r="FE148" s="680"/>
      <c r="FF148" s="680"/>
      <c r="FG148" s="680"/>
      <c r="FH148" s="680"/>
      <c r="FI148" s="680"/>
      <c r="FJ148" s="769"/>
      <c r="FK148" s="755"/>
      <c r="FL148" s="755"/>
    </row>
    <row r="149" spans="1:168">
      <c r="A149" s="91"/>
      <c r="B149" s="951" t="str">
        <f t="shared" si="271"/>
        <v>1.2.1</v>
      </c>
      <c r="C149" s="981" t="str">
        <f t="shared" si="218"/>
        <v>雨水利用システム導入の有無</v>
      </c>
      <c r="D149" s="984" t="e">
        <f>IF(I$148&gt;0,G149/I$148,0)</f>
        <v>#REF!</v>
      </c>
      <c r="E149" s="983" t="e">
        <f>IF(J$148&gt;0,H149/J$148,0)</f>
        <v>#REF!</v>
      </c>
      <c r="F149" s="91"/>
      <c r="G149" s="983" t="e">
        <f t="shared" si="262"/>
        <v>#REF!</v>
      </c>
      <c r="H149" s="983" t="e">
        <f t="shared" si="263"/>
        <v>#REF!</v>
      </c>
      <c r="I149" s="983"/>
      <c r="J149" s="983"/>
      <c r="K149" s="983" t="e">
        <f>IF(#REF!=0,0,1)</f>
        <v>#REF!</v>
      </c>
      <c r="L149" s="983" t="e">
        <f>IF(#REF!=0,0,1)</f>
        <v>#REF!</v>
      </c>
      <c r="M149" s="983">
        <f t="shared" si="219"/>
        <v>0.7</v>
      </c>
      <c r="N149" s="983">
        <f t="shared" si="211"/>
        <v>0</v>
      </c>
      <c r="O149" s="91"/>
      <c r="P149" s="1047"/>
      <c r="Q149" s="1167"/>
      <c r="R149" s="1008">
        <v>1</v>
      </c>
      <c r="S149" s="988" t="s">
        <v>366</v>
      </c>
      <c r="T149" s="1029"/>
      <c r="U149" s="892"/>
      <c r="V149" s="817">
        <f t="shared" si="259"/>
        <v>0</v>
      </c>
      <c r="W149" s="838">
        <f t="shared" si="252"/>
        <v>0</v>
      </c>
      <c r="X149" s="91"/>
      <c r="Y149" s="929">
        <f t="shared" si="237"/>
        <v>0</v>
      </c>
      <c r="Z149" s="929">
        <f t="shared" si="238"/>
        <v>0</v>
      </c>
      <c r="AA149" s="929">
        <f t="shared" si="239"/>
        <v>0</v>
      </c>
      <c r="AB149" s="929">
        <f t="shared" si="240"/>
        <v>0</v>
      </c>
      <c r="AC149" s="929">
        <f t="shared" si="241"/>
        <v>0</v>
      </c>
      <c r="AD149" s="929">
        <f t="shared" si="242"/>
        <v>0</v>
      </c>
      <c r="AE149" s="929">
        <f t="shared" si="243"/>
        <v>0</v>
      </c>
      <c r="AF149" s="929">
        <f t="shared" si="244"/>
        <v>0</v>
      </c>
      <c r="AG149" s="929">
        <f t="shared" si="245"/>
        <v>0</v>
      </c>
      <c r="AH149" s="929">
        <f t="shared" si="246"/>
        <v>0</v>
      </c>
      <c r="AI149" s="929">
        <f t="shared" si="247"/>
        <v>0</v>
      </c>
      <c r="AJ149" s="929">
        <f t="shared" si="248"/>
        <v>0</v>
      </c>
      <c r="AK149" s="929">
        <f t="shared" si="249"/>
        <v>0</v>
      </c>
      <c r="AL149" s="91"/>
      <c r="AM149" s="784"/>
      <c r="AN149" s="784"/>
      <c r="AO149" s="784"/>
      <c r="AP149" s="784"/>
      <c r="AQ149" s="784"/>
      <c r="AR149" s="784"/>
      <c r="AS149" s="784"/>
      <c r="AT149" s="784"/>
      <c r="AU149" s="784"/>
      <c r="AV149" s="784"/>
      <c r="AW149" s="784"/>
      <c r="AX149" s="784"/>
      <c r="AY149" s="784"/>
      <c r="AZ149" s="91"/>
      <c r="BA149" s="990"/>
      <c r="BB149" s="990" t="e">
        <f t="shared" si="250"/>
        <v>#REF!</v>
      </c>
      <c r="BC149" s="990"/>
      <c r="BD149" s="991" t="e">
        <f>BR149*#REF!</f>
        <v>#REF!</v>
      </c>
      <c r="BE149" s="991" t="e">
        <f>BS149*#REF!</f>
        <v>#REF!</v>
      </c>
      <c r="BF149" s="991" t="e">
        <f>BT149*#REF!</f>
        <v>#REF!</v>
      </c>
      <c r="BG149" s="991" t="e">
        <f>BU149*#REF!</f>
        <v>#REF!</v>
      </c>
      <c r="BH149" s="1011" t="e">
        <f>BV149*#REF!</f>
        <v>#REF!</v>
      </c>
      <c r="BI149" s="991" t="e">
        <f>BW149*#REF!</f>
        <v>#REF!</v>
      </c>
      <c r="BJ149" s="991" t="e">
        <f>BX149*#REF!</f>
        <v>#REF!</v>
      </c>
      <c r="BK149" s="991" t="e">
        <f>BY149*#REF!</f>
        <v>#REF!</v>
      </c>
      <c r="BL149" s="991" t="e">
        <f>BZ149*#REF!</f>
        <v>#REF!</v>
      </c>
      <c r="BM149" s="991" t="e">
        <f>CA149*#REF!</f>
        <v>#REF!</v>
      </c>
      <c r="BN149" s="91"/>
      <c r="BO149" s="992" t="str">
        <f t="shared" si="220"/>
        <v>1.2.1</v>
      </c>
      <c r="BP149" s="992" t="str">
        <f t="shared" si="221"/>
        <v>LR2 1.2</v>
      </c>
      <c r="BQ149" s="981" t="str">
        <f t="shared" si="222"/>
        <v>雨水利用システム導入の有無</v>
      </c>
      <c r="BR149" s="993">
        <f t="shared" si="223"/>
        <v>0.7</v>
      </c>
      <c r="BS149" s="993">
        <f t="shared" si="224"/>
        <v>0.7</v>
      </c>
      <c r="BT149" s="993">
        <f t="shared" si="225"/>
        <v>0.7</v>
      </c>
      <c r="BU149" s="993">
        <f t="shared" si="226"/>
        <v>0.7</v>
      </c>
      <c r="BV149" s="1012">
        <f t="shared" si="227"/>
        <v>0.7</v>
      </c>
      <c r="BW149" s="993">
        <f t="shared" si="228"/>
        <v>0.7</v>
      </c>
      <c r="BX149" s="993">
        <f t="shared" si="229"/>
        <v>0.7</v>
      </c>
      <c r="BY149" s="993">
        <f t="shared" si="230"/>
        <v>0.7</v>
      </c>
      <c r="BZ149" s="993">
        <f t="shared" si="231"/>
        <v>0.7</v>
      </c>
      <c r="CA149" s="993">
        <f t="shared" si="232"/>
        <v>0.7</v>
      </c>
      <c r="CB149" s="1178">
        <f t="shared" si="233"/>
        <v>0</v>
      </c>
      <c r="CC149" s="1033">
        <f t="shared" si="234"/>
        <v>0</v>
      </c>
      <c r="CD149" s="1033">
        <f t="shared" si="235"/>
        <v>0</v>
      </c>
      <c r="CF149" s="551" t="s">
        <v>807</v>
      </c>
      <c r="CG149" s="555" t="s">
        <v>51</v>
      </c>
      <c r="CH149" s="556" t="s">
        <v>808</v>
      </c>
      <c r="CI149" s="558">
        <v>0.7</v>
      </c>
      <c r="CJ149" s="558">
        <v>0.7</v>
      </c>
      <c r="CK149" s="558">
        <v>0.7</v>
      </c>
      <c r="CL149" s="558">
        <v>0.7</v>
      </c>
      <c r="CM149" s="565">
        <v>0.7</v>
      </c>
      <c r="CN149" s="558">
        <v>0.7</v>
      </c>
      <c r="CO149" s="558">
        <v>0.7</v>
      </c>
      <c r="CP149" s="558">
        <v>0.7</v>
      </c>
      <c r="CQ149" s="558">
        <v>0.7</v>
      </c>
      <c r="CR149" s="558">
        <v>0.7</v>
      </c>
      <c r="CS149" s="612"/>
      <c r="CT149" s="571"/>
      <c r="CU149" s="571"/>
      <c r="CW149" s="551" t="s">
        <v>807</v>
      </c>
      <c r="CX149" s="555" t="s">
        <v>51</v>
      </c>
      <c r="CY149" s="556" t="s">
        <v>808</v>
      </c>
      <c r="CZ149" s="558">
        <v>0.7</v>
      </c>
      <c r="DA149" s="558">
        <v>0.7</v>
      </c>
      <c r="DB149" s="558">
        <v>0.7</v>
      </c>
      <c r="DC149" s="558">
        <v>0.7</v>
      </c>
      <c r="DD149" s="565">
        <v>0.7</v>
      </c>
      <c r="DE149" s="558">
        <v>0.7</v>
      </c>
      <c r="DF149" s="558">
        <v>0.7</v>
      </c>
      <c r="DG149" s="558">
        <v>0.7</v>
      </c>
      <c r="DH149" s="558">
        <v>0.7</v>
      </c>
      <c r="DI149" s="558">
        <v>0.7</v>
      </c>
      <c r="DJ149" s="612"/>
      <c r="DK149" s="571"/>
      <c r="DL149" s="571"/>
      <c r="DN149" s="551" t="s">
        <v>807</v>
      </c>
      <c r="DO149" s="555" t="s">
        <v>51</v>
      </c>
      <c r="DP149" s="556" t="s">
        <v>808</v>
      </c>
      <c r="DQ149" s="558">
        <v>0.7</v>
      </c>
      <c r="DR149" s="558">
        <v>0.7</v>
      </c>
      <c r="DS149" s="558">
        <v>0.7</v>
      </c>
      <c r="DT149" s="558">
        <v>0.7</v>
      </c>
      <c r="DU149" s="565">
        <v>0.7</v>
      </c>
      <c r="DV149" s="558">
        <v>0.7</v>
      </c>
      <c r="DW149" s="558">
        <v>0.7</v>
      </c>
      <c r="DX149" s="558">
        <v>0.7</v>
      </c>
      <c r="DY149" s="558">
        <v>0.7</v>
      </c>
      <c r="DZ149" s="558">
        <v>0.7</v>
      </c>
      <c r="EA149" s="612"/>
      <c r="EB149" s="571"/>
      <c r="EC149" s="571"/>
      <c r="ED149" s="645"/>
      <c r="EF149" s="551" t="s">
        <v>66</v>
      </c>
      <c r="EG149" s="555" t="s">
        <v>51</v>
      </c>
      <c r="EH149" s="556" t="s">
        <v>808</v>
      </c>
      <c r="EI149" s="691">
        <f t="shared" si="260"/>
        <v>0.7</v>
      </c>
      <c r="EJ149" s="691">
        <f t="shared" si="264"/>
        <v>0.7</v>
      </c>
      <c r="EK149" s="691">
        <f t="shared" si="265"/>
        <v>0.7</v>
      </c>
      <c r="EL149" s="691">
        <f t="shared" si="266"/>
        <v>0.7</v>
      </c>
      <c r="EM149" s="691">
        <f t="shared" si="267"/>
        <v>0.7</v>
      </c>
      <c r="EN149" s="691">
        <f t="shared" si="267"/>
        <v>0.7</v>
      </c>
      <c r="EO149" s="691">
        <f t="shared" si="267"/>
        <v>0.7</v>
      </c>
      <c r="EP149" s="691">
        <f t="shared" si="268"/>
        <v>0.7</v>
      </c>
      <c r="EQ149" s="691">
        <f t="shared" si="269"/>
        <v>0.7</v>
      </c>
      <c r="ER149" s="691">
        <f t="shared" si="270"/>
        <v>0.7</v>
      </c>
      <c r="ES149" s="716">
        <f t="shared" si="272"/>
        <v>0</v>
      </c>
      <c r="ET149" s="697">
        <f t="shared" si="273"/>
        <v>0</v>
      </c>
      <c r="EU149" s="697">
        <f t="shared" si="274"/>
        <v>0</v>
      </c>
      <c r="EW149" s="551" t="s">
        <v>66</v>
      </c>
      <c r="EX149" s="555" t="s">
        <v>51</v>
      </c>
      <c r="EY149" s="556" t="s">
        <v>808</v>
      </c>
      <c r="EZ149" s="680">
        <f>DQ149</f>
        <v>0.7</v>
      </c>
      <c r="FA149" s="680"/>
      <c r="FB149" s="680"/>
      <c r="FC149" s="680"/>
      <c r="FD149" s="680"/>
      <c r="FE149" s="680"/>
      <c r="FF149" s="680"/>
      <c r="FG149" s="680"/>
      <c r="FH149" s="680"/>
      <c r="FI149" s="680"/>
      <c r="FJ149" s="769"/>
      <c r="FK149" s="755"/>
      <c r="FL149" s="755"/>
    </row>
    <row r="150" spans="1:168" ht="14.25" thickBot="1">
      <c r="A150" s="91"/>
      <c r="B150" s="951" t="str">
        <f t="shared" si="271"/>
        <v>1.2.2</v>
      </c>
      <c r="C150" s="981" t="str">
        <f t="shared" si="218"/>
        <v>雑排水等再利用システム導入の有無</v>
      </c>
      <c r="D150" s="984" t="e">
        <f>IF(I$148&gt;0,G150/I$148,0)</f>
        <v>#REF!</v>
      </c>
      <c r="E150" s="983" t="e">
        <f>IF(J$148&gt;0,H150/J$148,0)</f>
        <v>#REF!</v>
      </c>
      <c r="F150" s="91"/>
      <c r="G150" s="983" t="e">
        <f t="shared" si="262"/>
        <v>#REF!</v>
      </c>
      <c r="H150" s="983" t="e">
        <f t="shared" si="263"/>
        <v>#REF!</v>
      </c>
      <c r="I150" s="983"/>
      <c r="J150" s="983"/>
      <c r="K150" s="983" t="e">
        <f>IF(#REF!=0,0,1)</f>
        <v>#REF!</v>
      </c>
      <c r="L150" s="983" t="e">
        <f>IF(#REF!=0,0,1)</f>
        <v>#REF!</v>
      </c>
      <c r="M150" s="983">
        <f t="shared" si="219"/>
        <v>0.3</v>
      </c>
      <c r="N150" s="983">
        <f t="shared" si="211"/>
        <v>0</v>
      </c>
      <c r="O150" s="91"/>
      <c r="P150" s="1169"/>
      <c r="Q150" s="1168"/>
      <c r="R150" s="1008">
        <v>2</v>
      </c>
      <c r="S150" s="1251" t="s">
        <v>367</v>
      </c>
      <c r="T150" s="1243"/>
      <c r="U150" s="892"/>
      <c r="V150" s="815">
        <f t="shared" si="259"/>
        <v>0</v>
      </c>
      <c r="W150" s="837">
        <f t="shared" si="252"/>
        <v>0</v>
      </c>
      <c r="X150" s="91"/>
      <c r="Y150" s="929">
        <f t="shared" si="237"/>
        <v>0</v>
      </c>
      <c r="Z150" s="929">
        <f t="shared" si="238"/>
        <v>0</v>
      </c>
      <c r="AA150" s="929">
        <f t="shared" si="239"/>
        <v>0</v>
      </c>
      <c r="AB150" s="929">
        <f t="shared" si="240"/>
        <v>0</v>
      </c>
      <c r="AC150" s="929">
        <f t="shared" si="241"/>
        <v>0</v>
      </c>
      <c r="AD150" s="929">
        <f t="shared" si="242"/>
        <v>0</v>
      </c>
      <c r="AE150" s="929">
        <f t="shared" si="243"/>
        <v>0</v>
      </c>
      <c r="AF150" s="929">
        <f t="shared" si="244"/>
        <v>0</v>
      </c>
      <c r="AG150" s="929">
        <f t="shared" si="245"/>
        <v>0</v>
      </c>
      <c r="AH150" s="929">
        <f t="shared" si="246"/>
        <v>0</v>
      </c>
      <c r="AI150" s="929">
        <f t="shared" si="247"/>
        <v>0</v>
      </c>
      <c r="AJ150" s="929">
        <f t="shared" si="248"/>
        <v>0</v>
      </c>
      <c r="AK150" s="929">
        <f t="shared" si="249"/>
        <v>0</v>
      </c>
      <c r="AL150" s="91"/>
      <c r="AM150" s="788"/>
      <c r="AN150" s="788"/>
      <c r="AO150" s="788"/>
      <c r="AP150" s="788"/>
      <c r="AQ150" s="788"/>
      <c r="AR150" s="788"/>
      <c r="AS150" s="788"/>
      <c r="AT150" s="788"/>
      <c r="AU150" s="788"/>
      <c r="AV150" s="788"/>
      <c r="AW150" s="788"/>
      <c r="AX150" s="788"/>
      <c r="AY150" s="788"/>
      <c r="AZ150" s="91"/>
      <c r="BA150" s="990"/>
      <c r="BB150" s="990" t="e">
        <f t="shared" si="250"/>
        <v>#REF!</v>
      </c>
      <c r="BC150" s="990"/>
      <c r="BD150" s="991" t="e">
        <f>BR150*#REF!</f>
        <v>#REF!</v>
      </c>
      <c r="BE150" s="991" t="e">
        <f>BS150*#REF!</f>
        <v>#REF!</v>
      </c>
      <c r="BF150" s="991" t="e">
        <f>BT150*#REF!</f>
        <v>#REF!</v>
      </c>
      <c r="BG150" s="991" t="e">
        <f>BU150*#REF!</f>
        <v>#REF!</v>
      </c>
      <c r="BH150" s="1011" t="e">
        <f>BV150*#REF!</f>
        <v>#REF!</v>
      </c>
      <c r="BI150" s="991" t="e">
        <f>BW150*#REF!</f>
        <v>#REF!</v>
      </c>
      <c r="BJ150" s="991" t="e">
        <f>BX150*#REF!</f>
        <v>#REF!</v>
      </c>
      <c r="BK150" s="991" t="e">
        <f>BY150*#REF!</f>
        <v>#REF!</v>
      </c>
      <c r="BL150" s="991" t="e">
        <f>BZ150*#REF!</f>
        <v>#REF!</v>
      </c>
      <c r="BM150" s="991" t="e">
        <f>CA150*#REF!</f>
        <v>#REF!</v>
      </c>
      <c r="BN150" s="91"/>
      <c r="BO150" s="992" t="str">
        <f t="shared" si="220"/>
        <v>1.2.2</v>
      </c>
      <c r="BP150" s="992" t="str">
        <f t="shared" si="221"/>
        <v>LR2 1.2</v>
      </c>
      <c r="BQ150" s="981" t="str">
        <f t="shared" si="222"/>
        <v>雑排水等再利用システム導入の有無</v>
      </c>
      <c r="BR150" s="993">
        <f t="shared" si="223"/>
        <v>0.3</v>
      </c>
      <c r="BS150" s="993">
        <f t="shared" si="224"/>
        <v>0.3</v>
      </c>
      <c r="BT150" s="993">
        <f t="shared" si="225"/>
        <v>0.3</v>
      </c>
      <c r="BU150" s="993">
        <f t="shared" si="226"/>
        <v>0.3</v>
      </c>
      <c r="BV150" s="1012">
        <f t="shared" si="227"/>
        <v>0.3</v>
      </c>
      <c r="BW150" s="993">
        <f t="shared" si="228"/>
        <v>0.3</v>
      </c>
      <c r="BX150" s="993">
        <f t="shared" si="229"/>
        <v>0.3</v>
      </c>
      <c r="BY150" s="993">
        <f t="shared" si="230"/>
        <v>0.3</v>
      </c>
      <c r="BZ150" s="993">
        <f t="shared" si="231"/>
        <v>0.3</v>
      </c>
      <c r="CA150" s="993">
        <f t="shared" si="232"/>
        <v>0.3</v>
      </c>
      <c r="CB150" s="1178">
        <f t="shared" si="233"/>
        <v>0</v>
      </c>
      <c r="CC150" s="1033">
        <f t="shared" si="234"/>
        <v>0</v>
      </c>
      <c r="CD150" s="1033">
        <f t="shared" si="235"/>
        <v>0</v>
      </c>
      <c r="CF150" s="551" t="s">
        <v>809</v>
      </c>
      <c r="CG150" s="555" t="s">
        <v>51</v>
      </c>
      <c r="CH150" s="556" t="s">
        <v>52</v>
      </c>
      <c r="CI150" s="558">
        <v>0.3</v>
      </c>
      <c r="CJ150" s="558">
        <v>0.3</v>
      </c>
      <c r="CK150" s="558">
        <v>0.3</v>
      </c>
      <c r="CL150" s="558">
        <v>0.3</v>
      </c>
      <c r="CM150" s="565">
        <v>0.3</v>
      </c>
      <c r="CN150" s="558">
        <v>0.3</v>
      </c>
      <c r="CO150" s="558">
        <v>0.3</v>
      </c>
      <c r="CP150" s="558">
        <v>0.3</v>
      </c>
      <c r="CQ150" s="558">
        <v>0.3</v>
      </c>
      <c r="CR150" s="558">
        <v>0.3</v>
      </c>
      <c r="CS150" s="612"/>
      <c r="CT150" s="571"/>
      <c r="CU150" s="571"/>
      <c r="CW150" s="551" t="s">
        <v>809</v>
      </c>
      <c r="CX150" s="555" t="s">
        <v>51</v>
      </c>
      <c r="CY150" s="556" t="s">
        <v>52</v>
      </c>
      <c r="CZ150" s="558">
        <v>0.3</v>
      </c>
      <c r="DA150" s="558">
        <v>0.3</v>
      </c>
      <c r="DB150" s="558">
        <v>0.3</v>
      </c>
      <c r="DC150" s="558">
        <v>0.3</v>
      </c>
      <c r="DD150" s="565">
        <v>0.3</v>
      </c>
      <c r="DE150" s="558">
        <v>0.3</v>
      </c>
      <c r="DF150" s="558">
        <v>0.3</v>
      </c>
      <c r="DG150" s="558">
        <v>0.3</v>
      </c>
      <c r="DH150" s="558">
        <v>0.3</v>
      </c>
      <c r="DI150" s="558">
        <v>0.3</v>
      </c>
      <c r="DJ150" s="612"/>
      <c r="DK150" s="571"/>
      <c r="DL150" s="571"/>
      <c r="DN150" s="551" t="s">
        <v>809</v>
      </c>
      <c r="DO150" s="555" t="s">
        <v>51</v>
      </c>
      <c r="DP150" s="556" t="s">
        <v>52</v>
      </c>
      <c r="DQ150" s="558">
        <v>0.3</v>
      </c>
      <c r="DR150" s="558">
        <v>0.3</v>
      </c>
      <c r="DS150" s="558">
        <v>0.3</v>
      </c>
      <c r="DT150" s="558">
        <v>0.3</v>
      </c>
      <c r="DU150" s="565">
        <v>0.3</v>
      </c>
      <c r="DV150" s="558">
        <v>0.3</v>
      </c>
      <c r="DW150" s="558">
        <v>0.3</v>
      </c>
      <c r="DX150" s="558">
        <v>0.3</v>
      </c>
      <c r="DY150" s="558">
        <v>0.3</v>
      </c>
      <c r="DZ150" s="558">
        <v>0.3</v>
      </c>
      <c r="EA150" s="612"/>
      <c r="EB150" s="571"/>
      <c r="EC150" s="571"/>
      <c r="ED150" s="645"/>
      <c r="EF150" s="551" t="s">
        <v>68</v>
      </c>
      <c r="EG150" s="555" t="s">
        <v>51</v>
      </c>
      <c r="EH150" s="556" t="s">
        <v>52</v>
      </c>
      <c r="EI150" s="691">
        <f t="shared" si="260"/>
        <v>0.3</v>
      </c>
      <c r="EJ150" s="691">
        <f t="shared" si="264"/>
        <v>0.3</v>
      </c>
      <c r="EK150" s="691">
        <f t="shared" si="265"/>
        <v>0.3</v>
      </c>
      <c r="EL150" s="691">
        <f t="shared" si="266"/>
        <v>0.3</v>
      </c>
      <c r="EM150" s="691">
        <f t="shared" si="267"/>
        <v>0.3</v>
      </c>
      <c r="EN150" s="691">
        <f t="shared" si="267"/>
        <v>0.3</v>
      </c>
      <c r="EO150" s="691">
        <f t="shared" si="267"/>
        <v>0.3</v>
      </c>
      <c r="EP150" s="691">
        <f t="shared" si="268"/>
        <v>0.3</v>
      </c>
      <c r="EQ150" s="691">
        <f t="shared" si="269"/>
        <v>0.3</v>
      </c>
      <c r="ER150" s="691">
        <f t="shared" si="270"/>
        <v>0.3</v>
      </c>
      <c r="ES150" s="716">
        <f t="shared" si="272"/>
        <v>0</v>
      </c>
      <c r="ET150" s="697">
        <f t="shared" si="273"/>
        <v>0</v>
      </c>
      <c r="EU150" s="697">
        <f t="shared" si="274"/>
        <v>0</v>
      </c>
      <c r="EW150" s="551" t="s">
        <v>68</v>
      </c>
      <c r="EX150" s="555" t="s">
        <v>51</v>
      </c>
      <c r="EY150" s="556" t="s">
        <v>52</v>
      </c>
      <c r="EZ150" s="680">
        <f>DQ150</f>
        <v>0.3</v>
      </c>
      <c r="FA150" s="680"/>
      <c r="FB150" s="680"/>
      <c r="FC150" s="680"/>
      <c r="FD150" s="680"/>
      <c r="FE150" s="680"/>
      <c r="FF150" s="680"/>
      <c r="FG150" s="680"/>
      <c r="FH150" s="680"/>
      <c r="FI150" s="680"/>
      <c r="FJ150" s="769"/>
      <c r="FK150" s="755"/>
      <c r="FL150" s="755"/>
    </row>
    <row r="151" spans="1:168" ht="14.25" thickBot="1">
      <c r="A151" s="91"/>
      <c r="B151" s="951">
        <f t="shared" si="271"/>
        <v>2</v>
      </c>
      <c r="C151" s="964" t="str">
        <f t="shared" si="218"/>
        <v>非再生性資源の使用量削減</v>
      </c>
      <c r="D151" s="965" t="e">
        <f>IF(I$145=0,0,G151/I$145)</f>
        <v>#REF!</v>
      </c>
      <c r="E151" s="966" t="e">
        <f>IF(J$145=0,0,H151/J$145)</f>
        <v>#REF!</v>
      </c>
      <c r="F151" s="91"/>
      <c r="G151" s="966" t="e">
        <f t="shared" si="262"/>
        <v>#REF!</v>
      </c>
      <c r="H151" s="966" t="e">
        <f t="shared" si="263"/>
        <v>#REF!</v>
      </c>
      <c r="I151" s="966" t="e">
        <f>G152+G153+G154+G155+G156+G157+G158+G165</f>
        <v>#REF!</v>
      </c>
      <c r="J151" s="966" t="e">
        <f>H152+H153+H154+H155+H156+H157+H158+H165</f>
        <v>#REF!</v>
      </c>
      <c r="K151" s="966" t="e">
        <f>IF(#REF!=0,0,1)</f>
        <v>#REF!</v>
      </c>
      <c r="L151" s="966" t="e">
        <f>IF(#REF!=0,0,1)</f>
        <v>#REF!</v>
      </c>
      <c r="M151" s="966">
        <f t="shared" si="219"/>
        <v>0.6</v>
      </c>
      <c r="N151" s="966">
        <f t="shared" si="211"/>
        <v>0</v>
      </c>
      <c r="O151" s="91"/>
      <c r="P151" s="1154">
        <v>2</v>
      </c>
      <c r="Q151" s="1180" t="s">
        <v>368</v>
      </c>
      <c r="R151" s="1180"/>
      <c r="S151" s="1180"/>
      <c r="T151" s="1022"/>
      <c r="U151" s="892"/>
      <c r="V151" s="822">
        <f t="shared" si="259"/>
        <v>0</v>
      </c>
      <c r="W151" s="802">
        <f t="shared" si="252"/>
        <v>0</v>
      </c>
      <c r="X151" s="91"/>
      <c r="Y151" s="929">
        <f t="shared" si="237"/>
        <v>0</v>
      </c>
      <c r="Z151" s="929">
        <f t="shared" si="238"/>
        <v>0</v>
      </c>
      <c r="AA151" s="929">
        <f t="shared" si="239"/>
        <v>0</v>
      </c>
      <c r="AB151" s="929">
        <f t="shared" si="240"/>
        <v>0</v>
      </c>
      <c r="AC151" s="929">
        <f t="shared" si="241"/>
        <v>0</v>
      </c>
      <c r="AD151" s="929">
        <f t="shared" si="242"/>
        <v>0</v>
      </c>
      <c r="AE151" s="929">
        <f t="shared" si="243"/>
        <v>0</v>
      </c>
      <c r="AF151" s="929">
        <f t="shared" si="244"/>
        <v>0</v>
      </c>
      <c r="AG151" s="929">
        <f t="shared" si="245"/>
        <v>0</v>
      </c>
      <c r="AH151" s="929">
        <f t="shared" si="246"/>
        <v>0</v>
      </c>
      <c r="AI151" s="929">
        <f t="shared" si="247"/>
        <v>0</v>
      </c>
      <c r="AJ151" s="929">
        <f t="shared" si="248"/>
        <v>0</v>
      </c>
      <c r="AK151" s="929">
        <f t="shared" si="249"/>
        <v>0</v>
      </c>
      <c r="AL151" s="91"/>
      <c r="AM151" s="1064" t="s">
        <v>126</v>
      </c>
      <c r="AN151" s="1064" t="s">
        <v>126</v>
      </c>
      <c r="AO151" s="1064" t="s">
        <v>126</v>
      </c>
      <c r="AP151" s="1064" t="s">
        <v>126</v>
      </c>
      <c r="AQ151" s="1064" t="s">
        <v>126</v>
      </c>
      <c r="AR151" s="1064" t="s">
        <v>126</v>
      </c>
      <c r="AS151" s="1064" t="s">
        <v>126</v>
      </c>
      <c r="AT151" s="1064" t="s">
        <v>126</v>
      </c>
      <c r="AU151" s="1064" t="s">
        <v>126</v>
      </c>
      <c r="AV151" s="1064" t="s">
        <v>126</v>
      </c>
      <c r="AW151" s="1064" t="s">
        <v>126</v>
      </c>
      <c r="AX151" s="1064" t="s">
        <v>126</v>
      </c>
      <c r="AY151" s="1064" t="s">
        <v>126</v>
      </c>
      <c r="AZ151" s="91"/>
      <c r="BA151" s="974" t="e">
        <f>BB151/$BC$145</f>
        <v>#REF!</v>
      </c>
      <c r="BB151" s="974" t="e">
        <f t="shared" si="250"/>
        <v>#REF!</v>
      </c>
      <c r="BC151" s="974"/>
      <c r="BD151" s="975" t="e">
        <f>BR151*#REF!</f>
        <v>#REF!</v>
      </c>
      <c r="BE151" s="975" t="e">
        <f>BS151*#REF!</f>
        <v>#REF!</v>
      </c>
      <c r="BF151" s="975" t="e">
        <f>BT151*#REF!</f>
        <v>#REF!</v>
      </c>
      <c r="BG151" s="975" t="e">
        <f>BU151*#REF!</f>
        <v>#REF!</v>
      </c>
      <c r="BH151" s="1086" t="e">
        <f>BV151*#REF!</f>
        <v>#REF!</v>
      </c>
      <c r="BI151" s="975" t="e">
        <f>BW151*#REF!</f>
        <v>#REF!</v>
      </c>
      <c r="BJ151" s="975" t="e">
        <f>BX151*#REF!</f>
        <v>#REF!</v>
      </c>
      <c r="BK151" s="975" t="e">
        <f>BY151*#REF!</f>
        <v>#REF!</v>
      </c>
      <c r="BL151" s="975" t="e">
        <f>BZ151*#REF!</f>
        <v>#REF!</v>
      </c>
      <c r="BM151" s="975" t="e">
        <f>CA151*#REF!</f>
        <v>#REF!</v>
      </c>
      <c r="BN151" s="91"/>
      <c r="BO151" s="977">
        <f t="shared" si="220"/>
        <v>2</v>
      </c>
      <c r="BP151" s="977" t="str">
        <f t="shared" si="221"/>
        <v>LR2</v>
      </c>
      <c r="BQ151" s="964" t="str">
        <f t="shared" si="222"/>
        <v>非再生性資源の使用量削減</v>
      </c>
      <c r="BR151" s="978">
        <f t="shared" si="223"/>
        <v>0.6</v>
      </c>
      <c r="BS151" s="978">
        <f t="shared" si="224"/>
        <v>0.6</v>
      </c>
      <c r="BT151" s="978">
        <f t="shared" si="225"/>
        <v>0.6</v>
      </c>
      <c r="BU151" s="978">
        <f t="shared" si="226"/>
        <v>0.6</v>
      </c>
      <c r="BV151" s="1087">
        <f t="shared" si="227"/>
        <v>0.6</v>
      </c>
      <c r="BW151" s="978">
        <f t="shared" si="228"/>
        <v>0.6</v>
      </c>
      <c r="BX151" s="978">
        <f t="shared" si="229"/>
        <v>0.6</v>
      </c>
      <c r="BY151" s="978">
        <f t="shared" si="230"/>
        <v>0.6</v>
      </c>
      <c r="BZ151" s="978">
        <f t="shared" si="231"/>
        <v>0.6</v>
      </c>
      <c r="CA151" s="978">
        <f t="shared" si="232"/>
        <v>0.6</v>
      </c>
      <c r="CB151" s="1176">
        <f t="shared" si="233"/>
        <v>0</v>
      </c>
      <c r="CC151" s="1177">
        <f t="shared" si="234"/>
        <v>0</v>
      </c>
      <c r="CD151" s="1177">
        <f t="shared" si="235"/>
        <v>0</v>
      </c>
      <c r="CF151" s="543">
        <v>2</v>
      </c>
      <c r="CG151" s="547" t="s">
        <v>446</v>
      </c>
      <c r="CH151" s="567" t="s">
        <v>368</v>
      </c>
      <c r="CI151" s="548">
        <v>0.6</v>
      </c>
      <c r="CJ151" s="548">
        <v>0.6</v>
      </c>
      <c r="CK151" s="548">
        <v>0.6</v>
      </c>
      <c r="CL151" s="548">
        <v>0.6</v>
      </c>
      <c r="CM151" s="548">
        <v>0.6</v>
      </c>
      <c r="CN151" s="548">
        <v>0.6</v>
      </c>
      <c r="CO151" s="548">
        <v>0.6</v>
      </c>
      <c r="CP151" s="548">
        <v>0.6</v>
      </c>
      <c r="CQ151" s="548">
        <v>0.6</v>
      </c>
      <c r="CR151" s="548">
        <v>0.6</v>
      </c>
      <c r="CS151" s="610"/>
      <c r="CT151" s="611"/>
      <c r="CU151" s="611"/>
      <c r="CW151" s="543">
        <v>2</v>
      </c>
      <c r="CX151" s="547" t="s">
        <v>446</v>
      </c>
      <c r="CY151" s="567" t="s">
        <v>368</v>
      </c>
      <c r="CZ151" s="548">
        <v>0.6</v>
      </c>
      <c r="DA151" s="548">
        <v>0.6</v>
      </c>
      <c r="DB151" s="548">
        <v>0.6</v>
      </c>
      <c r="DC151" s="548">
        <v>0.6</v>
      </c>
      <c r="DD151" s="548">
        <v>0.6</v>
      </c>
      <c r="DE151" s="548">
        <v>0.6</v>
      </c>
      <c r="DF151" s="548">
        <v>0.6</v>
      </c>
      <c r="DG151" s="548">
        <v>0.6</v>
      </c>
      <c r="DH151" s="548">
        <v>0.6</v>
      </c>
      <c r="DI151" s="548">
        <v>0.6</v>
      </c>
      <c r="DJ151" s="610"/>
      <c r="DK151" s="611"/>
      <c r="DL151" s="611"/>
      <c r="DN151" s="543">
        <v>2</v>
      </c>
      <c r="DO151" s="547" t="s">
        <v>446</v>
      </c>
      <c r="DP151" s="567" t="s">
        <v>368</v>
      </c>
      <c r="DQ151" s="548">
        <v>0.6</v>
      </c>
      <c r="DR151" s="548">
        <v>0.6</v>
      </c>
      <c r="DS151" s="548">
        <v>0.6</v>
      </c>
      <c r="DT151" s="548">
        <v>0.6</v>
      </c>
      <c r="DU151" s="548">
        <v>0.6</v>
      </c>
      <c r="DV151" s="548">
        <v>0.6</v>
      </c>
      <c r="DW151" s="548">
        <v>0.6</v>
      </c>
      <c r="DX151" s="548">
        <v>0.6</v>
      </c>
      <c r="DY151" s="548">
        <v>0.6</v>
      </c>
      <c r="DZ151" s="548">
        <v>0.6</v>
      </c>
      <c r="EA151" s="610"/>
      <c r="EB151" s="611"/>
      <c r="EC151" s="611"/>
      <c r="ED151" s="655"/>
      <c r="EF151" s="543">
        <v>2</v>
      </c>
      <c r="EG151" s="547" t="s">
        <v>446</v>
      </c>
      <c r="EH151" s="567" t="s">
        <v>368</v>
      </c>
      <c r="EI151" s="678">
        <v>0.85</v>
      </c>
      <c r="EJ151" s="678">
        <v>0.85</v>
      </c>
      <c r="EK151" s="678">
        <v>0.85</v>
      </c>
      <c r="EL151" s="678">
        <v>0.85</v>
      </c>
      <c r="EM151" s="678">
        <v>0.85</v>
      </c>
      <c r="EN151" s="678">
        <v>0.85</v>
      </c>
      <c r="EO151" s="678">
        <v>0.85</v>
      </c>
      <c r="EP151" s="678">
        <v>0.85</v>
      </c>
      <c r="EQ151" s="678">
        <v>0.85</v>
      </c>
      <c r="ER151" s="678">
        <v>0.85</v>
      </c>
      <c r="ES151" s="714">
        <f t="shared" si="272"/>
        <v>0</v>
      </c>
      <c r="ET151" s="715">
        <f t="shared" si="273"/>
        <v>0</v>
      </c>
      <c r="EU151" s="715">
        <f t="shared" si="274"/>
        <v>0</v>
      </c>
      <c r="EW151" s="543">
        <v>2</v>
      </c>
      <c r="EX151" s="547" t="s">
        <v>446</v>
      </c>
      <c r="EY151" s="567" t="s">
        <v>368</v>
      </c>
      <c r="EZ151" s="778">
        <v>0.5</v>
      </c>
      <c r="FA151" s="678"/>
      <c r="FB151" s="678"/>
      <c r="FC151" s="678"/>
      <c r="FD151" s="678"/>
      <c r="FE151" s="678"/>
      <c r="FF151" s="678"/>
      <c r="FG151" s="678"/>
      <c r="FH151" s="678"/>
      <c r="FI151" s="678"/>
      <c r="FJ151" s="767"/>
      <c r="FK151" s="768"/>
      <c r="FL151" s="768"/>
    </row>
    <row r="152" spans="1:168">
      <c r="A152" s="91"/>
      <c r="B152" s="951" t="str">
        <f t="shared" si="271"/>
        <v>2.1</v>
      </c>
      <c r="C152" s="981" t="str">
        <f t="shared" si="218"/>
        <v>材料使用量の削減</v>
      </c>
      <c r="D152" s="982" t="e">
        <f>IF(I$151=0,0,G152/I$151)</f>
        <v>#REF!</v>
      </c>
      <c r="E152" s="983" t="e">
        <f t="shared" ref="D152:E156" si="275">IF(J$151=0,0,H152/J$151)</f>
        <v>#REF!</v>
      </c>
      <c r="F152" s="91"/>
      <c r="G152" s="983" t="e">
        <f t="shared" si="262"/>
        <v>#REF!</v>
      </c>
      <c r="H152" s="983" t="e">
        <f>L152*N152</f>
        <v>#REF!</v>
      </c>
      <c r="I152" s="983"/>
      <c r="J152" s="983"/>
      <c r="K152" s="983" t="e">
        <f>IF(#REF!=0,0,1)</f>
        <v>#REF!</v>
      </c>
      <c r="L152" s="983" t="e">
        <f>IF(#REF!=0,0,1)</f>
        <v>#REF!</v>
      </c>
      <c r="M152" s="983">
        <f t="shared" si="219"/>
        <v>0.1</v>
      </c>
      <c r="N152" s="983">
        <f t="shared" si="211"/>
        <v>0</v>
      </c>
      <c r="O152" s="91"/>
      <c r="P152" s="1156"/>
      <c r="Q152" s="1017">
        <v>2.1</v>
      </c>
      <c r="R152" s="1100" t="s">
        <v>369</v>
      </c>
      <c r="S152" s="988"/>
      <c r="T152" s="1029"/>
      <c r="U152" s="892"/>
      <c r="V152" s="817">
        <f t="shared" si="259"/>
        <v>0</v>
      </c>
      <c r="W152" s="838">
        <f t="shared" si="252"/>
        <v>0</v>
      </c>
      <c r="X152" s="91"/>
      <c r="Y152" s="929">
        <f t="shared" si="237"/>
        <v>0</v>
      </c>
      <c r="Z152" s="929">
        <f t="shared" si="238"/>
        <v>0</v>
      </c>
      <c r="AA152" s="929">
        <f t="shared" si="239"/>
        <v>0</v>
      </c>
      <c r="AB152" s="929">
        <f t="shared" si="240"/>
        <v>0</v>
      </c>
      <c r="AC152" s="929">
        <f t="shared" si="241"/>
        <v>0</v>
      </c>
      <c r="AD152" s="929">
        <f t="shared" si="242"/>
        <v>0</v>
      </c>
      <c r="AE152" s="929">
        <f t="shared" si="243"/>
        <v>0</v>
      </c>
      <c r="AF152" s="929">
        <f t="shared" si="244"/>
        <v>0</v>
      </c>
      <c r="AG152" s="929">
        <f t="shared" si="245"/>
        <v>0</v>
      </c>
      <c r="AH152" s="929">
        <f t="shared" si="246"/>
        <v>0</v>
      </c>
      <c r="AI152" s="929">
        <f t="shared" si="247"/>
        <v>0</v>
      </c>
      <c r="AJ152" s="929">
        <f t="shared" si="248"/>
        <v>0</v>
      </c>
      <c r="AK152" s="929">
        <f t="shared" si="249"/>
        <v>0</v>
      </c>
      <c r="AL152" s="91"/>
      <c r="AM152" s="784"/>
      <c r="AN152" s="784"/>
      <c r="AO152" s="784"/>
      <c r="AP152" s="784"/>
      <c r="AQ152" s="784"/>
      <c r="AR152" s="784"/>
      <c r="AS152" s="784"/>
      <c r="AT152" s="784"/>
      <c r="AU152" s="784"/>
      <c r="AV152" s="784"/>
      <c r="AW152" s="784"/>
      <c r="AX152" s="784"/>
      <c r="AY152" s="784"/>
      <c r="AZ152" s="91"/>
      <c r="BA152" s="990"/>
      <c r="BB152" s="990" t="e">
        <f t="shared" si="250"/>
        <v>#REF!</v>
      </c>
      <c r="BC152" s="990"/>
      <c r="BD152" s="991" t="e">
        <f>BR152*#REF!</f>
        <v>#REF!</v>
      </c>
      <c r="BE152" s="991" t="e">
        <f>BS152*#REF!</f>
        <v>#REF!</v>
      </c>
      <c r="BF152" s="991" t="e">
        <f>BT152*#REF!</f>
        <v>#REF!</v>
      </c>
      <c r="BG152" s="991" t="e">
        <f>BU152*#REF!</f>
        <v>#REF!</v>
      </c>
      <c r="BH152" s="1011" t="e">
        <f>BV152*#REF!</f>
        <v>#REF!</v>
      </c>
      <c r="BI152" s="991" t="e">
        <f>BW152*#REF!</f>
        <v>#REF!</v>
      </c>
      <c r="BJ152" s="991" t="e">
        <f>BX152*#REF!</f>
        <v>#REF!</v>
      </c>
      <c r="BK152" s="991" t="e">
        <f>BY152*#REF!</f>
        <v>#REF!</v>
      </c>
      <c r="BL152" s="991" t="e">
        <f>BZ152*#REF!</f>
        <v>#REF!</v>
      </c>
      <c r="BM152" s="991" t="e">
        <f>CA152*#REF!</f>
        <v>#REF!</v>
      </c>
      <c r="BN152" s="91"/>
      <c r="BO152" s="992" t="str">
        <f t="shared" si="220"/>
        <v>2.1</v>
      </c>
      <c r="BP152" s="992" t="str">
        <f t="shared" si="221"/>
        <v>LR2 2</v>
      </c>
      <c r="BQ152" s="981" t="str">
        <f t="shared" si="222"/>
        <v>材料使用量の削減</v>
      </c>
      <c r="BR152" s="993">
        <f t="shared" si="223"/>
        <v>0.1</v>
      </c>
      <c r="BS152" s="993">
        <f t="shared" si="224"/>
        <v>0.1</v>
      </c>
      <c r="BT152" s="993">
        <f t="shared" si="225"/>
        <v>0.1</v>
      </c>
      <c r="BU152" s="993">
        <f t="shared" si="226"/>
        <v>0.1</v>
      </c>
      <c r="BV152" s="1012">
        <f t="shared" si="227"/>
        <v>0.1</v>
      </c>
      <c r="BW152" s="993">
        <f t="shared" si="228"/>
        <v>0.1</v>
      </c>
      <c r="BX152" s="993">
        <f t="shared" si="229"/>
        <v>0.1</v>
      </c>
      <c r="BY152" s="993">
        <f t="shared" si="230"/>
        <v>0.1</v>
      </c>
      <c r="BZ152" s="993">
        <f t="shared" si="231"/>
        <v>0.1</v>
      </c>
      <c r="CA152" s="993">
        <f t="shared" si="232"/>
        <v>0.1</v>
      </c>
      <c r="CB152" s="1178">
        <f t="shared" si="233"/>
        <v>0</v>
      </c>
      <c r="CC152" s="1033">
        <f t="shared" si="234"/>
        <v>0</v>
      </c>
      <c r="CD152" s="1033">
        <f t="shared" si="235"/>
        <v>0</v>
      </c>
      <c r="CF152" s="551" t="s">
        <v>810</v>
      </c>
      <c r="CG152" s="547" t="s">
        <v>53</v>
      </c>
      <c r="CH152" s="556" t="s">
        <v>369</v>
      </c>
      <c r="CI152" s="600">
        <v>0.1</v>
      </c>
      <c r="CJ152" s="600">
        <v>0.1</v>
      </c>
      <c r="CK152" s="600">
        <v>0.1</v>
      </c>
      <c r="CL152" s="600">
        <v>0.1</v>
      </c>
      <c r="CM152" s="600">
        <v>0.1</v>
      </c>
      <c r="CN152" s="600">
        <v>0.1</v>
      </c>
      <c r="CO152" s="600">
        <v>0.1</v>
      </c>
      <c r="CP152" s="600">
        <v>0.1</v>
      </c>
      <c r="CQ152" s="600">
        <v>0.1</v>
      </c>
      <c r="CR152" s="600">
        <v>0.1</v>
      </c>
      <c r="CS152" s="613"/>
      <c r="CT152" s="611"/>
      <c r="CU152" s="611"/>
      <c r="CW152" s="551" t="s">
        <v>811</v>
      </c>
      <c r="CX152" s="547" t="s">
        <v>53</v>
      </c>
      <c r="CY152" s="556" t="s">
        <v>369</v>
      </c>
      <c r="CZ152" s="600">
        <v>0.1</v>
      </c>
      <c r="DA152" s="600">
        <v>0.1</v>
      </c>
      <c r="DB152" s="600">
        <v>0.1</v>
      </c>
      <c r="DC152" s="600">
        <v>0.1</v>
      </c>
      <c r="DD152" s="600">
        <v>0.1</v>
      </c>
      <c r="DE152" s="600">
        <v>0.1</v>
      </c>
      <c r="DF152" s="600">
        <v>0.1</v>
      </c>
      <c r="DG152" s="600">
        <v>0.1</v>
      </c>
      <c r="DH152" s="600">
        <v>0.1</v>
      </c>
      <c r="DI152" s="600">
        <v>0.1</v>
      </c>
      <c r="DJ152" s="613"/>
      <c r="DK152" s="611"/>
      <c r="DL152" s="611"/>
      <c r="DN152" s="551" t="s">
        <v>811</v>
      </c>
      <c r="DO152" s="547" t="s">
        <v>53</v>
      </c>
      <c r="DP152" s="556" t="s">
        <v>369</v>
      </c>
      <c r="DQ152" s="600">
        <v>0.1</v>
      </c>
      <c r="DR152" s="600">
        <v>0.1</v>
      </c>
      <c r="DS152" s="600">
        <v>0.1</v>
      </c>
      <c r="DT152" s="600">
        <v>0.1</v>
      </c>
      <c r="DU152" s="600">
        <v>0.1</v>
      </c>
      <c r="DV152" s="600">
        <v>0.1</v>
      </c>
      <c r="DW152" s="600">
        <v>0.1</v>
      </c>
      <c r="DX152" s="600">
        <v>0.1</v>
      </c>
      <c r="DY152" s="600">
        <v>0.1</v>
      </c>
      <c r="DZ152" s="600">
        <v>0.1</v>
      </c>
      <c r="EA152" s="610"/>
      <c r="EB152" s="611"/>
      <c r="EC152" s="611"/>
      <c r="ED152" s="655"/>
      <c r="EF152" s="551" t="s">
        <v>409</v>
      </c>
      <c r="EG152" s="547" t="s">
        <v>53</v>
      </c>
      <c r="EH152" s="556" t="s">
        <v>369</v>
      </c>
      <c r="EI152" s="683">
        <v>0</v>
      </c>
      <c r="EJ152" s="683">
        <v>0</v>
      </c>
      <c r="EK152" s="683">
        <v>0</v>
      </c>
      <c r="EL152" s="683">
        <v>0</v>
      </c>
      <c r="EM152" s="683">
        <v>0</v>
      </c>
      <c r="EN152" s="683">
        <v>0</v>
      </c>
      <c r="EO152" s="683">
        <v>0</v>
      </c>
      <c r="EP152" s="683">
        <v>0</v>
      </c>
      <c r="EQ152" s="683">
        <v>0</v>
      </c>
      <c r="ER152" s="683">
        <v>0</v>
      </c>
      <c r="ES152" s="714">
        <f t="shared" si="272"/>
        <v>0</v>
      </c>
      <c r="ET152" s="715">
        <f t="shared" si="273"/>
        <v>0</v>
      </c>
      <c r="EU152" s="715">
        <f t="shared" si="274"/>
        <v>0</v>
      </c>
      <c r="EW152" s="551" t="s">
        <v>409</v>
      </c>
      <c r="EX152" s="547" t="s">
        <v>53</v>
      </c>
      <c r="EY152" s="556" t="s">
        <v>369</v>
      </c>
      <c r="EZ152" s="781">
        <v>0</v>
      </c>
      <c r="FA152" s="683"/>
      <c r="FB152" s="683"/>
      <c r="FC152" s="683"/>
      <c r="FD152" s="683"/>
      <c r="FE152" s="683"/>
      <c r="FF152" s="683"/>
      <c r="FG152" s="683"/>
      <c r="FH152" s="683"/>
      <c r="FI152" s="683"/>
      <c r="FJ152" s="767"/>
      <c r="FK152" s="768"/>
      <c r="FL152" s="768"/>
    </row>
    <row r="153" spans="1:168">
      <c r="A153" s="91"/>
      <c r="B153" s="951" t="str">
        <f t="shared" si="271"/>
        <v>2.2</v>
      </c>
      <c r="C153" s="981" t="str">
        <f t="shared" si="218"/>
        <v>既存建築躯体等の継続使用</v>
      </c>
      <c r="D153" s="982" t="e">
        <f t="shared" si="275"/>
        <v>#REF!</v>
      </c>
      <c r="E153" s="983" t="e">
        <f t="shared" si="275"/>
        <v>#REF!</v>
      </c>
      <c r="F153" s="91"/>
      <c r="G153" s="983" t="e">
        <f t="shared" si="262"/>
        <v>#REF!</v>
      </c>
      <c r="H153" s="983" t="e">
        <f t="shared" si="263"/>
        <v>#REF!</v>
      </c>
      <c r="I153" s="983"/>
      <c r="J153" s="983"/>
      <c r="K153" s="983" t="e">
        <f>IF(#REF!=0,0,1)</f>
        <v>#REF!</v>
      </c>
      <c r="L153" s="983" t="e">
        <f>IF(#REF!=0,0,1)</f>
        <v>#REF!</v>
      </c>
      <c r="M153" s="983">
        <f t="shared" si="219"/>
        <v>0.2</v>
      </c>
      <c r="N153" s="983">
        <f t="shared" si="211"/>
        <v>0</v>
      </c>
      <c r="O153" s="91"/>
      <c r="P153" s="1060"/>
      <c r="Q153" s="1017">
        <v>2.2000000000000002</v>
      </c>
      <c r="R153" s="1100" t="s">
        <v>370</v>
      </c>
      <c r="S153" s="988"/>
      <c r="T153" s="1029"/>
      <c r="U153" s="892"/>
      <c r="V153" s="804">
        <f t="shared" si="259"/>
        <v>0</v>
      </c>
      <c r="W153" s="805">
        <f t="shared" si="252"/>
        <v>0</v>
      </c>
      <c r="X153" s="91"/>
      <c r="Y153" s="929">
        <f t="shared" si="237"/>
        <v>0</v>
      </c>
      <c r="Z153" s="929">
        <f t="shared" si="238"/>
        <v>0</v>
      </c>
      <c r="AA153" s="929">
        <f t="shared" si="239"/>
        <v>0</v>
      </c>
      <c r="AB153" s="929">
        <f t="shared" si="240"/>
        <v>0</v>
      </c>
      <c r="AC153" s="929">
        <f t="shared" si="241"/>
        <v>0</v>
      </c>
      <c r="AD153" s="929">
        <f t="shared" si="242"/>
        <v>0</v>
      </c>
      <c r="AE153" s="929">
        <f t="shared" si="243"/>
        <v>0</v>
      </c>
      <c r="AF153" s="929">
        <f t="shared" si="244"/>
        <v>0</v>
      </c>
      <c r="AG153" s="929">
        <f t="shared" si="245"/>
        <v>0</v>
      </c>
      <c r="AH153" s="929">
        <f t="shared" si="246"/>
        <v>0</v>
      </c>
      <c r="AI153" s="929">
        <f t="shared" si="247"/>
        <v>0</v>
      </c>
      <c r="AJ153" s="929">
        <f t="shared" si="248"/>
        <v>0</v>
      </c>
      <c r="AK153" s="929">
        <f t="shared" si="249"/>
        <v>0</v>
      </c>
      <c r="AL153" s="91"/>
      <c r="AM153" s="785"/>
      <c r="AN153" s="785"/>
      <c r="AO153" s="785"/>
      <c r="AP153" s="785"/>
      <c r="AQ153" s="785"/>
      <c r="AR153" s="785"/>
      <c r="AS153" s="785"/>
      <c r="AT153" s="785"/>
      <c r="AU153" s="785"/>
      <c r="AV153" s="785"/>
      <c r="AW153" s="785"/>
      <c r="AX153" s="785"/>
      <c r="AY153" s="785"/>
      <c r="AZ153" s="91"/>
      <c r="BA153" s="990"/>
      <c r="BB153" s="990" t="e">
        <f t="shared" si="250"/>
        <v>#REF!</v>
      </c>
      <c r="BC153" s="990"/>
      <c r="BD153" s="991" t="e">
        <f>BR153*#REF!</f>
        <v>#REF!</v>
      </c>
      <c r="BE153" s="991" t="e">
        <f>BS153*#REF!</f>
        <v>#REF!</v>
      </c>
      <c r="BF153" s="991" t="e">
        <f>BT153*#REF!</f>
        <v>#REF!</v>
      </c>
      <c r="BG153" s="991" t="e">
        <f>BU153*#REF!</f>
        <v>#REF!</v>
      </c>
      <c r="BH153" s="1011" t="e">
        <f>BV153*#REF!</f>
        <v>#REF!</v>
      </c>
      <c r="BI153" s="991" t="e">
        <f>BW153*#REF!</f>
        <v>#REF!</v>
      </c>
      <c r="BJ153" s="991" t="e">
        <f>BX153*#REF!</f>
        <v>#REF!</v>
      </c>
      <c r="BK153" s="991" t="e">
        <f>BY153*#REF!</f>
        <v>#REF!</v>
      </c>
      <c r="BL153" s="991" t="e">
        <f>BZ153*#REF!</f>
        <v>#REF!</v>
      </c>
      <c r="BM153" s="991" t="e">
        <f>CA153*#REF!</f>
        <v>#REF!</v>
      </c>
      <c r="BN153" s="91"/>
      <c r="BO153" s="992" t="str">
        <f t="shared" si="220"/>
        <v>2.2</v>
      </c>
      <c r="BP153" s="992" t="str">
        <f t="shared" si="221"/>
        <v>LR2 2</v>
      </c>
      <c r="BQ153" s="981" t="str">
        <f t="shared" si="222"/>
        <v>既存建築躯体等の継続使用</v>
      </c>
      <c r="BR153" s="993">
        <f t="shared" si="223"/>
        <v>0.2</v>
      </c>
      <c r="BS153" s="993">
        <f t="shared" si="224"/>
        <v>0.2</v>
      </c>
      <c r="BT153" s="993">
        <f t="shared" si="225"/>
        <v>0.2</v>
      </c>
      <c r="BU153" s="993">
        <f t="shared" si="226"/>
        <v>0.2</v>
      </c>
      <c r="BV153" s="1012">
        <f t="shared" si="227"/>
        <v>0.2</v>
      </c>
      <c r="BW153" s="993">
        <f t="shared" si="228"/>
        <v>0.2</v>
      </c>
      <c r="BX153" s="993">
        <f t="shared" si="229"/>
        <v>0.2</v>
      </c>
      <c r="BY153" s="993">
        <f t="shared" si="230"/>
        <v>0.2</v>
      </c>
      <c r="BZ153" s="993">
        <f t="shared" si="231"/>
        <v>0.2</v>
      </c>
      <c r="CA153" s="993">
        <f t="shared" si="232"/>
        <v>0.2</v>
      </c>
      <c r="CB153" s="1178">
        <f t="shared" si="233"/>
        <v>0</v>
      </c>
      <c r="CC153" s="1033">
        <f t="shared" si="234"/>
        <v>0</v>
      </c>
      <c r="CD153" s="1033">
        <f t="shared" si="235"/>
        <v>0</v>
      </c>
      <c r="CF153" s="551" t="s">
        <v>812</v>
      </c>
      <c r="CG153" s="555" t="s">
        <v>53</v>
      </c>
      <c r="CH153" s="552" t="s">
        <v>370</v>
      </c>
      <c r="CI153" s="558">
        <v>0.2</v>
      </c>
      <c r="CJ153" s="558">
        <v>0.2</v>
      </c>
      <c r="CK153" s="558">
        <v>0.2</v>
      </c>
      <c r="CL153" s="558">
        <v>0.2</v>
      </c>
      <c r="CM153" s="558">
        <v>0.2</v>
      </c>
      <c r="CN153" s="558">
        <v>0.2</v>
      </c>
      <c r="CO153" s="558">
        <v>0.2</v>
      </c>
      <c r="CP153" s="558">
        <v>0.2</v>
      </c>
      <c r="CQ153" s="558">
        <v>0.2</v>
      </c>
      <c r="CR153" s="558">
        <v>0.2</v>
      </c>
      <c r="CS153" s="612"/>
      <c r="CT153" s="571"/>
      <c r="CU153" s="571"/>
      <c r="CW153" s="551" t="s">
        <v>813</v>
      </c>
      <c r="CX153" s="555" t="s">
        <v>53</v>
      </c>
      <c r="CY153" s="552" t="s">
        <v>370</v>
      </c>
      <c r="CZ153" s="558">
        <v>0.2</v>
      </c>
      <c r="DA153" s="558">
        <v>0.2</v>
      </c>
      <c r="DB153" s="558">
        <v>0.2</v>
      </c>
      <c r="DC153" s="558">
        <v>0.2</v>
      </c>
      <c r="DD153" s="558">
        <v>0.2</v>
      </c>
      <c r="DE153" s="558">
        <v>0.2</v>
      </c>
      <c r="DF153" s="558">
        <v>0.2</v>
      </c>
      <c r="DG153" s="558">
        <v>0.2</v>
      </c>
      <c r="DH153" s="558">
        <v>0.2</v>
      </c>
      <c r="DI153" s="558">
        <v>0.2</v>
      </c>
      <c r="DJ153" s="612"/>
      <c r="DK153" s="571"/>
      <c r="DL153" s="571"/>
      <c r="DN153" s="551" t="s">
        <v>813</v>
      </c>
      <c r="DO153" s="555" t="s">
        <v>53</v>
      </c>
      <c r="DP153" s="552" t="s">
        <v>370</v>
      </c>
      <c r="DQ153" s="558">
        <v>0.2</v>
      </c>
      <c r="DR153" s="558">
        <v>0.2</v>
      </c>
      <c r="DS153" s="558">
        <v>0.2</v>
      </c>
      <c r="DT153" s="558">
        <v>0.2</v>
      </c>
      <c r="DU153" s="558">
        <v>0.2</v>
      </c>
      <c r="DV153" s="558">
        <v>0.2</v>
      </c>
      <c r="DW153" s="558">
        <v>0.2</v>
      </c>
      <c r="DX153" s="558">
        <v>0.2</v>
      </c>
      <c r="DY153" s="558">
        <v>0.2</v>
      </c>
      <c r="DZ153" s="558">
        <v>0.2</v>
      </c>
      <c r="EA153" s="612"/>
      <c r="EB153" s="571"/>
      <c r="EC153" s="571"/>
      <c r="ED153" s="645"/>
      <c r="EF153" s="551" t="s">
        <v>410</v>
      </c>
      <c r="EG153" s="555" t="s">
        <v>53</v>
      </c>
      <c r="EH153" s="552" t="s">
        <v>370</v>
      </c>
      <c r="EI153" s="680">
        <v>0</v>
      </c>
      <c r="EJ153" s="680">
        <v>0</v>
      </c>
      <c r="EK153" s="680">
        <v>0</v>
      </c>
      <c r="EL153" s="680">
        <v>0</v>
      </c>
      <c r="EM153" s="680">
        <v>0</v>
      </c>
      <c r="EN153" s="680">
        <v>0</v>
      </c>
      <c r="EO153" s="680">
        <v>0</v>
      </c>
      <c r="EP153" s="680">
        <v>0</v>
      </c>
      <c r="EQ153" s="680">
        <v>0</v>
      </c>
      <c r="ER153" s="680">
        <v>0</v>
      </c>
      <c r="ES153" s="716">
        <f t="shared" si="272"/>
        <v>0</v>
      </c>
      <c r="ET153" s="697">
        <f t="shared" si="273"/>
        <v>0</v>
      </c>
      <c r="EU153" s="697">
        <f t="shared" si="274"/>
        <v>0</v>
      </c>
      <c r="EW153" s="551" t="s">
        <v>410</v>
      </c>
      <c r="EX153" s="555" t="s">
        <v>53</v>
      </c>
      <c r="EY153" s="552" t="s">
        <v>370</v>
      </c>
      <c r="EZ153" s="781">
        <v>0</v>
      </c>
      <c r="FA153" s="680"/>
      <c r="FB153" s="680"/>
      <c r="FC153" s="680"/>
      <c r="FD153" s="680"/>
      <c r="FE153" s="680"/>
      <c r="FF153" s="680"/>
      <c r="FG153" s="680"/>
      <c r="FH153" s="680"/>
      <c r="FI153" s="680"/>
      <c r="FJ153" s="769"/>
      <c r="FK153" s="755"/>
      <c r="FL153" s="755"/>
    </row>
    <row r="154" spans="1:168">
      <c r="A154" s="91"/>
      <c r="B154" s="951" t="str">
        <f t="shared" si="271"/>
        <v>2.3</v>
      </c>
      <c r="C154" s="981" t="str">
        <f t="shared" si="218"/>
        <v>躯体材料におけるリサイクル材の使用</v>
      </c>
      <c r="D154" s="982" t="e">
        <f t="shared" si="275"/>
        <v>#REF!</v>
      </c>
      <c r="E154" s="983" t="e">
        <f t="shared" si="275"/>
        <v>#REF!</v>
      </c>
      <c r="F154" s="91"/>
      <c r="G154" s="983" t="e">
        <f t="shared" si="262"/>
        <v>#REF!</v>
      </c>
      <c r="H154" s="983" t="e">
        <f t="shared" si="263"/>
        <v>#REF!</v>
      </c>
      <c r="I154" s="983"/>
      <c r="J154" s="983"/>
      <c r="K154" s="983" t="e">
        <f>IF(#REF!=0,0,1)</f>
        <v>#REF!</v>
      </c>
      <c r="L154" s="983" t="e">
        <f>IF(#REF!=0,0,1)</f>
        <v>#REF!</v>
      </c>
      <c r="M154" s="983">
        <f t="shared" si="219"/>
        <v>0.2</v>
      </c>
      <c r="N154" s="983">
        <f t="shared" si="211"/>
        <v>0</v>
      </c>
      <c r="O154" s="91"/>
      <c r="P154" s="1047"/>
      <c r="Q154" s="1017">
        <v>2.2999999999999998</v>
      </c>
      <c r="R154" s="988" t="s">
        <v>371</v>
      </c>
      <c r="S154" s="988"/>
      <c r="T154" s="1029"/>
      <c r="U154" s="892"/>
      <c r="V154" s="804">
        <f t="shared" si="259"/>
        <v>0</v>
      </c>
      <c r="W154" s="805">
        <f t="shared" si="252"/>
        <v>0</v>
      </c>
      <c r="X154" s="91"/>
      <c r="Y154" s="929">
        <f t="shared" si="237"/>
        <v>0</v>
      </c>
      <c r="Z154" s="929">
        <f t="shared" si="238"/>
        <v>0</v>
      </c>
      <c r="AA154" s="929">
        <f t="shared" si="239"/>
        <v>0</v>
      </c>
      <c r="AB154" s="929">
        <f t="shared" si="240"/>
        <v>0</v>
      </c>
      <c r="AC154" s="929">
        <f t="shared" si="241"/>
        <v>0</v>
      </c>
      <c r="AD154" s="929">
        <f t="shared" si="242"/>
        <v>0</v>
      </c>
      <c r="AE154" s="929">
        <f t="shared" si="243"/>
        <v>0</v>
      </c>
      <c r="AF154" s="929">
        <f t="shared" si="244"/>
        <v>0</v>
      </c>
      <c r="AG154" s="929">
        <f t="shared" si="245"/>
        <v>0</v>
      </c>
      <c r="AH154" s="929">
        <f t="shared" si="246"/>
        <v>0</v>
      </c>
      <c r="AI154" s="929">
        <f t="shared" si="247"/>
        <v>0</v>
      </c>
      <c r="AJ154" s="929">
        <f t="shared" si="248"/>
        <v>0</v>
      </c>
      <c r="AK154" s="929">
        <f t="shared" si="249"/>
        <v>0</v>
      </c>
      <c r="AL154" s="91"/>
      <c r="AM154" s="785"/>
      <c r="AN154" s="785"/>
      <c r="AO154" s="785"/>
      <c r="AP154" s="785"/>
      <c r="AQ154" s="785"/>
      <c r="AR154" s="785"/>
      <c r="AS154" s="785"/>
      <c r="AT154" s="785"/>
      <c r="AU154" s="785"/>
      <c r="AV154" s="785"/>
      <c r="AW154" s="785"/>
      <c r="AX154" s="785"/>
      <c r="AY154" s="785"/>
      <c r="AZ154" s="91"/>
      <c r="BA154" s="990"/>
      <c r="BB154" s="990" t="e">
        <f t="shared" si="250"/>
        <v>#REF!</v>
      </c>
      <c r="BC154" s="990"/>
      <c r="BD154" s="991" t="e">
        <f>BR154*#REF!</f>
        <v>#REF!</v>
      </c>
      <c r="BE154" s="991" t="e">
        <f>BS154*#REF!</f>
        <v>#REF!</v>
      </c>
      <c r="BF154" s="991" t="e">
        <f>BT154*#REF!</f>
        <v>#REF!</v>
      </c>
      <c r="BG154" s="991" t="e">
        <f>BU154*#REF!</f>
        <v>#REF!</v>
      </c>
      <c r="BH154" s="1011" t="e">
        <f>BV154*#REF!</f>
        <v>#REF!</v>
      </c>
      <c r="BI154" s="991" t="e">
        <f>BW154*#REF!</f>
        <v>#REF!</v>
      </c>
      <c r="BJ154" s="991" t="e">
        <f>BX154*#REF!</f>
        <v>#REF!</v>
      </c>
      <c r="BK154" s="991" t="e">
        <f>BY154*#REF!</f>
        <v>#REF!</v>
      </c>
      <c r="BL154" s="991" t="e">
        <f>BZ154*#REF!</f>
        <v>#REF!</v>
      </c>
      <c r="BM154" s="991" t="e">
        <f>CA154*#REF!</f>
        <v>#REF!</v>
      </c>
      <c r="BN154" s="91"/>
      <c r="BO154" s="992" t="str">
        <f t="shared" si="220"/>
        <v>2.3</v>
      </c>
      <c r="BP154" s="992" t="str">
        <f t="shared" si="221"/>
        <v>LR2 2</v>
      </c>
      <c r="BQ154" s="981" t="str">
        <f t="shared" si="222"/>
        <v>躯体材料におけるリサイクル材の使用</v>
      </c>
      <c r="BR154" s="993">
        <f t="shared" si="223"/>
        <v>0.2</v>
      </c>
      <c r="BS154" s="993">
        <f t="shared" si="224"/>
        <v>0.2</v>
      </c>
      <c r="BT154" s="993">
        <f t="shared" si="225"/>
        <v>0.2</v>
      </c>
      <c r="BU154" s="993">
        <f t="shared" si="226"/>
        <v>0.2</v>
      </c>
      <c r="BV154" s="1012">
        <f t="shared" si="227"/>
        <v>0.2</v>
      </c>
      <c r="BW154" s="993">
        <f t="shared" si="228"/>
        <v>0.2</v>
      </c>
      <c r="BX154" s="993">
        <f t="shared" si="229"/>
        <v>0.2</v>
      </c>
      <c r="BY154" s="993">
        <f t="shared" si="230"/>
        <v>0.2</v>
      </c>
      <c r="BZ154" s="993">
        <f t="shared" si="231"/>
        <v>0.2</v>
      </c>
      <c r="CA154" s="993">
        <f t="shared" si="232"/>
        <v>0.2</v>
      </c>
      <c r="CB154" s="1178">
        <f t="shared" si="233"/>
        <v>0</v>
      </c>
      <c r="CC154" s="1033">
        <f t="shared" si="234"/>
        <v>0</v>
      </c>
      <c r="CD154" s="1033">
        <f t="shared" si="235"/>
        <v>0</v>
      </c>
      <c r="CF154" s="551" t="s">
        <v>814</v>
      </c>
      <c r="CG154" s="555" t="s">
        <v>53</v>
      </c>
      <c r="CH154" s="552" t="s">
        <v>371</v>
      </c>
      <c r="CI154" s="558">
        <v>0.2</v>
      </c>
      <c r="CJ154" s="558">
        <v>0.2</v>
      </c>
      <c r="CK154" s="558">
        <v>0.2</v>
      </c>
      <c r="CL154" s="558">
        <v>0.2</v>
      </c>
      <c r="CM154" s="558">
        <v>0.2</v>
      </c>
      <c r="CN154" s="558">
        <v>0.2</v>
      </c>
      <c r="CO154" s="558">
        <v>0.2</v>
      </c>
      <c r="CP154" s="558">
        <v>0.2</v>
      </c>
      <c r="CQ154" s="558">
        <v>0.2</v>
      </c>
      <c r="CR154" s="558">
        <v>0.2</v>
      </c>
      <c r="CS154" s="612"/>
      <c r="CT154" s="571"/>
      <c r="CU154" s="571"/>
      <c r="CW154" s="551" t="s">
        <v>815</v>
      </c>
      <c r="CX154" s="555" t="s">
        <v>53</v>
      </c>
      <c r="CY154" s="552" t="s">
        <v>371</v>
      </c>
      <c r="CZ154" s="558">
        <v>0.2</v>
      </c>
      <c r="DA154" s="558">
        <v>0.2</v>
      </c>
      <c r="DB154" s="558">
        <v>0.2</v>
      </c>
      <c r="DC154" s="558">
        <v>0.2</v>
      </c>
      <c r="DD154" s="558">
        <v>0.2</v>
      </c>
      <c r="DE154" s="558">
        <v>0.2</v>
      </c>
      <c r="DF154" s="558">
        <v>0.2</v>
      </c>
      <c r="DG154" s="558">
        <v>0.2</v>
      </c>
      <c r="DH154" s="558">
        <v>0.2</v>
      </c>
      <c r="DI154" s="558">
        <v>0.2</v>
      </c>
      <c r="DJ154" s="612"/>
      <c r="DK154" s="571"/>
      <c r="DL154" s="571"/>
      <c r="DN154" s="551" t="s">
        <v>815</v>
      </c>
      <c r="DO154" s="555" t="s">
        <v>53</v>
      </c>
      <c r="DP154" s="552" t="s">
        <v>371</v>
      </c>
      <c r="DQ154" s="558">
        <v>0.2</v>
      </c>
      <c r="DR154" s="558">
        <v>0.2</v>
      </c>
      <c r="DS154" s="558">
        <v>0.2</v>
      </c>
      <c r="DT154" s="558">
        <v>0.2</v>
      </c>
      <c r="DU154" s="558">
        <v>0.2</v>
      </c>
      <c r="DV154" s="558">
        <v>0.2</v>
      </c>
      <c r="DW154" s="558">
        <v>0.2</v>
      </c>
      <c r="DX154" s="558">
        <v>0.2</v>
      </c>
      <c r="DY154" s="558">
        <v>0.2</v>
      </c>
      <c r="DZ154" s="558">
        <v>0.2</v>
      </c>
      <c r="EA154" s="612"/>
      <c r="EB154" s="571"/>
      <c r="EC154" s="571"/>
      <c r="ED154" s="645"/>
      <c r="EF154" s="551" t="s">
        <v>467</v>
      </c>
      <c r="EG154" s="555" t="s">
        <v>53</v>
      </c>
      <c r="EH154" s="552" t="s">
        <v>371</v>
      </c>
      <c r="EI154" s="680">
        <v>7.0000000000000007E-2</v>
      </c>
      <c r="EJ154" s="680">
        <v>7.0000000000000007E-2</v>
      </c>
      <c r="EK154" s="680">
        <v>7.0000000000000007E-2</v>
      </c>
      <c r="EL154" s="680">
        <v>7.0000000000000007E-2</v>
      </c>
      <c r="EM154" s="680">
        <v>7.0000000000000007E-2</v>
      </c>
      <c r="EN154" s="680">
        <v>7.0000000000000007E-2</v>
      </c>
      <c r="EO154" s="680">
        <v>7.0000000000000007E-2</v>
      </c>
      <c r="EP154" s="680">
        <v>7.0000000000000007E-2</v>
      </c>
      <c r="EQ154" s="680">
        <v>7.0000000000000007E-2</v>
      </c>
      <c r="ER154" s="680">
        <v>7.0000000000000007E-2</v>
      </c>
      <c r="ES154" s="716">
        <f t="shared" si="272"/>
        <v>0</v>
      </c>
      <c r="ET154" s="697">
        <f t="shared" si="273"/>
        <v>0</v>
      </c>
      <c r="EU154" s="697">
        <f t="shared" si="274"/>
        <v>0</v>
      </c>
      <c r="EW154" s="551" t="s">
        <v>467</v>
      </c>
      <c r="EX154" s="555" t="s">
        <v>53</v>
      </c>
      <c r="EY154" s="552" t="s">
        <v>371</v>
      </c>
      <c r="EZ154" s="781">
        <v>0</v>
      </c>
      <c r="FA154" s="680"/>
      <c r="FB154" s="680"/>
      <c r="FC154" s="680"/>
      <c r="FD154" s="680"/>
      <c r="FE154" s="680"/>
      <c r="FF154" s="680"/>
      <c r="FG154" s="680"/>
      <c r="FH154" s="680"/>
      <c r="FI154" s="680"/>
      <c r="FJ154" s="769"/>
      <c r="FK154" s="755"/>
      <c r="FL154" s="755"/>
    </row>
    <row r="155" spans="1:168">
      <c r="A155" s="91"/>
      <c r="B155" s="951" t="str">
        <f t="shared" si="271"/>
        <v>2.4</v>
      </c>
      <c r="C155" s="981" t="str">
        <f t="shared" si="218"/>
        <v>躯体材料以外におけるリサイクル材の使用</v>
      </c>
      <c r="D155" s="982" t="e">
        <f t="shared" si="275"/>
        <v>#REF!</v>
      </c>
      <c r="E155" s="983" t="e">
        <f t="shared" si="275"/>
        <v>#REF!</v>
      </c>
      <c r="F155" s="91"/>
      <c r="G155" s="983" t="e">
        <f t="shared" si="262"/>
        <v>#REF!</v>
      </c>
      <c r="H155" s="983" t="e">
        <f t="shared" si="263"/>
        <v>#REF!</v>
      </c>
      <c r="I155" s="983"/>
      <c r="J155" s="983"/>
      <c r="K155" s="983" t="e">
        <f>IF(#REF!=0,0,1)</f>
        <v>#REF!</v>
      </c>
      <c r="L155" s="983" t="e">
        <f>IF(#REF!=0,0,1)</f>
        <v>#REF!</v>
      </c>
      <c r="M155" s="983">
        <f t="shared" si="219"/>
        <v>0.2</v>
      </c>
      <c r="N155" s="983">
        <f t="shared" si="211"/>
        <v>0</v>
      </c>
      <c r="O155" s="91"/>
      <c r="P155" s="1047"/>
      <c r="Q155" s="1017">
        <v>2.4</v>
      </c>
      <c r="R155" s="1242" t="s">
        <v>6</v>
      </c>
      <c r="S155" s="1243"/>
      <c r="T155" s="1243"/>
      <c r="U155" s="892"/>
      <c r="V155" s="804">
        <f t="shared" si="259"/>
        <v>0</v>
      </c>
      <c r="W155" s="805">
        <f t="shared" si="252"/>
        <v>0</v>
      </c>
      <c r="X155" s="91"/>
      <c r="Y155" s="929">
        <f t="shared" si="237"/>
        <v>0</v>
      </c>
      <c r="Z155" s="929">
        <f t="shared" si="238"/>
        <v>0</v>
      </c>
      <c r="AA155" s="929">
        <f t="shared" si="239"/>
        <v>0</v>
      </c>
      <c r="AB155" s="929">
        <f t="shared" si="240"/>
        <v>0</v>
      </c>
      <c r="AC155" s="929">
        <f t="shared" si="241"/>
        <v>0</v>
      </c>
      <c r="AD155" s="929">
        <f t="shared" si="242"/>
        <v>0</v>
      </c>
      <c r="AE155" s="929">
        <f t="shared" si="243"/>
        <v>0</v>
      </c>
      <c r="AF155" s="929">
        <f t="shared" si="244"/>
        <v>0</v>
      </c>
      <c r="AG155" s="929">
        <f t="shared" si="245"/>
        <v>0</v>
      </c>
      <c r="AH155" s="929">
        <f t="shared" si="246"/>
        <v>0</v>
      </c>
      <c r="AI155" s="929">
        <f t="shared" si="247"/>
        <v>0</v>
      </c>
      <c r="AJ155" s="929">
        <f t="shared" si="248"/>
        <v>0</v>
      </c>
      <c r="AK155" s="929">
        <f t="shared" si="249"/>
        <v>0</v>
      </c>
      <c r="AL155" s="91"/>
      <c r="AM155" s="785"/>
      <c r="AN155" s="785"/>
      <c r="AO155" s="785"/>
      <c r="AP155" s="785"/>
      <c r="AQ155" s="785"/>
      <c r="AR155" s="785"/>
      <c r="AS155" s="785"/>
      <c r="AT155" s="785"/>
      <c r="AU155" s="785"/>
      <c r="AV155" s="785"/>
      <c r="AW155" s="785"/>
      <c r="AX155" s="785"/>
      <c r="AY155" s="785"/>
      <c r="AZ155" s="91"/>
      <c r="BA155" s="990"/>
      <c r="BB155" s="990" t="e">
        <f t="shared" si="250"/>
        <v>#REF!</v>
      </c>
      <c r="BC155" s="990"/>
      <c r="BD155" s="991" t="e">
        <f>BR155*#REF!</f>
        <v>#REF!</v>
      </c>
      <c r="BE155" s="991" t="e">
        <f>BS155*#REF!</f>
        <v>#REF!</v>
      </c>
      <c r="BF155" s="991" t="e">
        <f>BT155*#REF!</f>
        <v>#REF!</v>
      </c>
      <c r="BG155" s="991" t="e">
        <f>BU155*#REF!</f>
        <v>#REF!</v>
      </c>
      <c r="BH155" s="1011" t="e">
        <f>BV155*#REF!</f>
        <v>#REF!</v>
      </c>
      <c r="BI155" s="991" t="e">
        <f>BW155*#REF!</f>
        <v>#REF!</v>
      </c>
      <c r="BJ155" s="991" t="e">
        <f>BX155*#REF!</f>
        <v>#REF!</v>
      </c>
      <c r="BK155" s="991" t="e">
        <f>BY155*#REF!</f>
        <v>#REF!</v>
      </c>
      <c r="BL155" s="991" t="e">
        <f>BZ155*#REF!</f>
        <v>#REF!</v>
      </c>
      <c r="BM155" s="991" t="e">
        <f>CA155*#REF!</f>
        <v>#REF!</v>
      </c>
      <c r="BN155" s="91"/>
      <c r="BO155" s="992" t="str">
        <f t="shared" si="220"/>
        <v>2.4</v>
      </c>
      <c r="BP155" s="992" t="str">
        <f t="shared" si="221"/>
        <v>LR2 2</v>
      </c>
      <c r="BQ155" s="981" t="str">
        <f t="shared" si="222"/>
        <v>躯体材料以外におけるリサイクル材の使用</v>
      </c>
      <c r="BR155" s="993">
        <f t="shared" si="223"/>
        <v>0.2</v>
      </c>
      <c r="BS155" s="993">
        <f t="shared" si="224"/>
        <v>0.2</v>
      </c>
      <c r="BT155" s="993">
        <f t="shared" si="225"/>
        <v>0.2</v>
      </c>
      <c r="BU155" s="993">
        <f t="shared" si="226"/>
        <v>0.2</v>
      </c>
      <c r="BV155" s="1012">
        <f t="shared" si="227"/>
        <v>0.2</v>
      </c>
      <c r="BW155" s="993">
        <f t="shared" si="228"/>
        <v>0.2</v>
      </c>
      <c r="BX155" s="993">
        <f t="shared" si="229"/>
        <v>0.2</v>
      </c>
      <c r="BY155" s="993">
        <f t="shared" si="230"/>
        <v>0.2</v>
      </c>
      <c r="BZ155" s="993">
        <f t="shared" si="231"/>
        <v>0.2</v>
      </c>
      <c r="CA155" s="993">
        <f t="shared" si="232"/>
        <v>0.2</v>
      </c>
      <c r="CB155" s="1178">
        <f t="shared" si="233"/>
        <v>0</v>
      </c>
      <c r="CC155" s="1033">
        <f t="shared" si="234"/>
        <v>0</v>
      </c>
      <c r="CD155" s="1033">
        <f t="shared" si="235"/>
        <v>0</v>
      </c>
      <c r="CF155" s="551" t="s">
        <v>816</v>
      </c>
      <c r="CG155" s="555" t="s">
        <v>53</v>
      </c>
      <c r="CH155" s="552" t="s">
        <v>459</v>
      </c>
      <c r="CI155" s="558">
        <v>0.2</v>
      </c>
      <c r="CJ155" s="558">
        <v>0.2</v>
      </c>
      <c r="CK155" s="558">
        <v>0.2</v>
      </c>
      <c r="CL155" s="558">
        <v>0.2</v>
      </c>
      <c r="CM155" s="558">
        <v>0.2</v>
      </c>
      <c r="CN155" s="558">
        <v>0.2</v>
      </c>
      <c r="CO155" s="558">
        <v>0.2</v>
      </c>
      <c r="CP155" s="558">
        <v>0.2</v>
      </c>
      <c r="CQ155" s="558">
        <v>0.2</v>
      </c>
      <c r="CR155" s="558">
        <v>0.2</v>
      </c>
      <c r="CS155" s="612"/>
      <c r="CT155" s="571"/>
      <c r="CU155" s="571"/>
      <c r="CW155" s="551" t="s">
        <v>817</v>
      </c>
      <c r="CX155" s="555" t="s">
        <v>53</v>
      </c>
      <c r="CY155" s="552" t="s">
        <v>459</v>
      </c>
      <c r="CZ155" s="558">
        <v>0.2</v>
      </c>
      <c r="DA155" s="558">
        <v>0.2</v>
      </c>
      <c r="DB155" s="558">
        <v>0.2</v>
      </c>
      <c r="DC155" s="558">
        <v>0.2</v>
      </c>
      <c r="DD155" s="558">
        <v>0.2</v>
      </c>
      <c r="DE155" s="558">
        <v>0.2</v>
      </c>
      <c r="DF155" s="558">
        <v>0.2</v>
      </c>
      <c r="DG155" s="558">
        <v>0.2</v>
      </c>
      <c r="DH155" s="558">
        <v>0.2</v>
      </c>
      <c r="DI155" s="558">
        <v>0.2</v>
      </c>
      <c r="DJ155" s="612"/>
      <c r="DK155" s="571"/>
      <c r="DL155" s="571"/>
      <c r="DN155" s="551" t="s">
        <v>817</v>
      </c>
      <c r="DO155" s="555" t="s">
        <v>53</v>
      </c>
      <c r="DP155" s="552" t="s">
        <v>459</v>
      </c>
      <c r="DQ155" s="558">
        <v>0.2</v>
      </c>
      <c r="DR155" s="558">
        <v>0.2</v>
      </c>
      <c r="DS155" s="558">
        <v>0.2</v>
      </c>
      <c r="DT155" s="558">
        <v>0.2</v>
      </c>
      <c r="DU155" s="558">
        <v>0.2</v>
      </c>
      <c r="DV155" s="558">
        <v>0.2</v>
      </c>
      <c r="DW155" s="558">
        <v>0.2</v>
      </c>
      <c r="DX155" s="558">
        <v>0.2</v>
      </c>
      <c r="DY155" s="558">
        <v>0.2</v>
      </c>
      <c r="DZ155" s="558">
        <v>0.2</v>
      </c>
      <c r="EA155" s="612"/>
      <c r="EB155" s="571"/>
      <c r="EC155" s="571"/>
      <c r="ED155" s="645"/>
      <c r="EF155" s="551" t="s">
        <v>816</v>
      </c>
      <c r="EG155" s="555" t="s">
        <v>53</v>
      </c>
      <c r="EH155" s="552" t="s">
        <v>459</v>
      </c>
      <c r="EI155" s="680">
        <v>0.04</v>
      </c>
      <c r="EJ155" s="680">
        <v>0.04</v>
      </c>
      <c r="EK155" s="680">
        <v>0.04</v>
      </c>
      <c r="EL155" s="680">
        <v>0.04</v>
      </c>
      <c r="EM155" s="680">
        <v>0.04</v>
      </c>
      <c r="EN155" s="680">
        <v>0.04</v>
      </c>
      <c r="EO155" s="680">
        <v>0.04</v>
      </c>
      <c r="EP155" s="680">
        <v>0.04</v>
      </c>
      <c r="EQ155" s="680">
        <v>0.04</v>
      </c>
      <c r="ER155" s="680">
        <v>0.04</v>
      </c>
      <c r="ES155" s="716">
        <f t="shared" si="272"/>
        <v>0</v>
      </c>
      <c r="ET155" s="697">
        <f t="shared" si="273"/>
        <v>0</v>
      </c>
      <c r="EU155" s="697">
        <f t="shared" si="274"/>
        <v>0</v>
      </c>
      <c r="EW155" s="551" t="s">
        <v>816</v>
      </c>
      <c r="EX155" s="555" t="s">
        <v>53</v>
      </c>
      <c r="EY155" s="552" t="s">
        <v>459</v>
      </c>
      <c r="EZ155" s="680">
        <f>DQ155</f>
        <v>0.2</v>
      </c>
      <c r="FA155" s="680"/>
      <c r="FB155" s="680"/>
      <c r="FC155" s="680"/>
      <c r="FD155" s="680"/>
      <c r="FE155" s="680"/>
      <c r="FF155" s="680"/>
      <c r="FG155" s="680"/>
      <c r="FH155" s="680"/>
      <c r="FI155" s="680"/>
      <c r="FJ155" s="769"/>
      <c r="FK155" s="755"/>
      <c r="FL155" s="755"/>
    </row>
    <row r="156" spans="1:168">
      <c r="A156" s="91"/>
      <c r="B156" s="951" t="str">
        <f t="shared" si="271"/>
        <v>2.5</v>
      </c>
      <c r="C156" s="981" t="str">
        <f t="shared" si="218"/>
        <v>持続可能な森林から産出された木材</v>
      </c>
      <c r="D156" s="982" t="e">
        <f t="shared" si="275"/>
        <v>#REF!</v>
      </c>
      <c r="E156" s="983" t="e">
        <f t="shared" si="275"/>
        <v>#REF!</v>
      </c>
      <c r="F156" s="91"/>
      <c r="G156" s="983" t="e">
        <f t="shared" si="262"/>
        <v>#REF!</v>
      </c>
      <c r="H156" s="983" t="e">
        <f t="shared" si="263"/>
        <v>#REF!</v>
      </c>
      <c r="I156" s="983"/>
      <c r="J156" s="983"/>
      <c r="K156" s="983" t="e">
        <f>IF(#REF!=0,0,1)</f>
        <v>#REF!</v>
      </c>
      <c r="L156" s="983" t="e">
        <f>IF(#REF!=0,0,1)</f>
        <v>#REF!</v>
      </c>
      <c r="M156" s="983">
        <f t="shared" si="219"/>
        <v>0.1</v>
      </c>
      <c r="N156" s="983">
        <f t="shared" si="211"/>
        <v>0</v>
      </c>
      <c r="O156" s="91"/>
      <c r="P156" s="1047"/>
      <c r="Q156" s="1017">
        <v>2.5</v>
      </c>
      <c r="R156" s="1100" t="s">
        <v>372</v>
      </c>
      <c r="S156" s="988"/>
      <c r="T156" s="1029"/>
      <c r="U156" s="892"/>
      <c r="V156" s="804">
        <f t="shared" si="259"/>
        <v>0</v>
      </c>
      <c r="W156" s="805">
        <f t="shared" si="252"/>
        <v>0</v>
      </c>
      <c r="X156" s="91"/>
      <c r="Y156" s="929">
        <f t="shared" si="237"/>
        <v>0</v>
      </c>
      <c r="Z156" s="929">
        <f t="shared" si="238"/>
        <v>0</v>
      </c>
      <c r="AA156" s="929">
        <f t="shared" si="239"/>
        <v>0</v>
      </c>
      <c r="AB156" s="929">
        <f t="shared" si="240"/>
        <v>0</v>
      </c>
      <c r="AC156" s="929">
        <f t="shared" si="241"/>
        <v>0</v>
      </c>
      <c r="AD156" s="929">
        <f t="shared" si="242"/>
        <v>0</v>
      </c>
      <c r="AE156" s="929">
        <f t="shared" si="243"/>
        <v>0</v>
      </c>
      <c r="AF156" s="929">
        <f t="shared" si="244"/>
        <v>0</v>
      </c>
      <c r="AG156" s="929">
        <f t="shared" si="245"/>
        <v>0</v>
      </c>
      <c r="AH156" s="929">
        <f t="shared" si="246"/>
        <v>0</v>
      </c>
      <c r="AI156" s="929">
        <f t="shared" si="247"/>
        <v>0</v>
      </c>
      <c r="AJ156" s="929">
        <f t="shared" si="248"/>
        <v>0</v>
      </c>
      <c r="AK156" s="929">
        <f t="shared" si="249"/>
        <v>0</v>
      </c>
      <c r="AL156" s="91"/>
      <c r="AM156" s="785"/>
      <c r="AN156" s="785"/>
      <c r="AO156" s="785"/>
      <c r="AP156" s="785"/>
      <c r="AQ156" s="785"/>
      <c r="AR156" s="785"/>
      <c r="AS156" s="785"/>
      <c r="AT156" s="785"/>
      <c r="AU156" s="785"/>
      <c r="AV156" s="785"/>
      <c r="AW156" s="785"/>
      <c r="AX156" s="785"/>
      <c r="AY156" s="785"/>
      <c r="AZ156" s="91"/>
      <c r="BA156" s="990"/>
      <c r="BB156" s="990" t="e">
        <f t="shared" si="250"/>
        <v>#REF!</v>
      </c>
      <c r="BC156" s="990"/>
      <c r="BD156" s="991" t="e">
        <f>BR156*#REF!</f>
        <v>#REF!</v>
      </c>
      <c r="BE156" s="991" t="e">
        <f>BS156*#REF!</f>
        <v>#REF!</v>
      </c>
      <c r="BF156" s="991" t="e">
        <f>BT156*#REF!</f>
        <v>#REF!</v>
      </c>
      <c r="BG156" s="991" t="e">
        <f>BU156*#REF!</f>
        <v>#REF!</v>
      </c>
      <c r="BH156" s="1011" t="e">
        <f>BV156*#REF!</f>
        <v>#REF!</v>
      </c>
      <c r="BI156" s="991" t="e">
        <f>BW156*#REF!</f>
        <v>#REF!</v>
      </c>
      <c r="BJ156" s="991" t="e">
        <f>BX156*#REF!</f>
        <v>#REF!</v>
      </c>
      <c r="BK156" s="991" t="e">
        <f>BY156*#REF!</f>
        <v>#REF!</v>
      </c>
      <c r="BL156" s="991" t="e">
        <f>BZ156*#REF!</f>
        <v>#REF!</v>
      </c>
      <c r="BM156" s="991" t="e">
        <f>CA156*#REF!</f>
        <v>#REF!</v>
      </c>
      <c r="BN156" s="91"/>
      <c r="BO156" s="992" t="str">
        <f t="shared" si="220"/>
        <v>2.5</v>
      </c>
      <c r="BP156" s="992" t="str">
        <f t="shared" si="221"/>
        <v>LR2 2</v>
      </c>
      <c r="BQ156" s="981" t="str">
        <f t="shared" si="222"/>
        <v>持続可能な森林から産出された木材</v>
      </c>
      <c r="BR156" s="993">
        <f t="shared" si="223"/>
        <v>0.1</v>
      </c>
      <c r="BS156" s="993">
        <f t="shared" si="224"/>
        <v>0.1</v>
      </c>
      <c r="BT156" s="993">
        <f t="shared" si="225"/>
        <v>0.1</v>
      </c>
      <c r="BU156" s="993">
        <f t="shared" si="226"/>
        <v>0.1</v>
      </c>
      <c r="BV156" s="1012">
        <f t="shared" si="227"/>
        <v>0.1</v>
      </c>
      <c r="BW156" s="993">
        <f t="shared" si="228"/>
        <v>0.1</v>
      </c>
      <c r="BX156" s="993">
        <f t="shared" si="229"/>
        <v>0.1</v>
      </c>
      <c r="BY156" s="993">
        <f t="shared" si="230"/>
        <v>0.1</v>
      </c>
      <c r="BZ156" s="993">
        <f t="shared" si="231"/>
        <v>0.1</v>
      </c>
      <c r="CA156" s="993">
        <f t="shared" si="232"/>
        <v>0.1</v>
      </c>
      <c r="CB156" s="1178">
        <f t="shared" si="233"/>
        <v>0</v>
      </c>
      <c r="CC156" s="1033">
        <f t="shared" si="234"/>
        <v>0</v>
      </c>
      <c r="CD156" s="1033">
        <f t="shared" si="235"/>
        <v>0</v>
      </c>
      <c r="CF156" s="551" t="s">
        <v>818</v>
      </c>
      <c r="CG156" s="555" t="s">
        <v>53</v>
      </c>
      <c r="CH156" s="556" t="s">
        <v>819</v>
      </c>
      <c r="CI156" s="558">
        <v>0.1</v>
      </c>
      <c r="CJ156" s="558">
        <v>0.1</v>
      </c>
      <c r="CK156" s="558">
        <v>0.1</v>
      </c>
      <c r="CL156" s="558">
        <v>0.1</v>
      </c>
      <c r="CM156" s="558">
        <v>0.1</v>
      </c>
      <c r="CN156" s="558">
        <v>0.1</v>
      </c>
      <c r="CO156" s="558">
        <v>0.1</v>
      </c>
      <c r="CP156" s="558">
        <v>0.1</v>
      </c>
      <c r="CQ156" s="558">
        <v>0.1</v>
      </c>
      <c r="CR156" s="558">
        <v>0.1</v>
      </c>
      <c r="CS156" s="612"/>
      <c r="CT156" s="571"/>
      <c r="CU156" s="571"/>
      <c r="CW156" s="551" t="s">
        <v>818</v>
      </c>
      <c r="CX156" s="555" t="s">
        <v>53</v>
      </c>
      <c r="CY156" s="556" t="s">
        <v>819</v>
      </c>
      <c r="CZ156" s="558">
        <v>0.1</v>
      </c>
      <c r="DA156" s="558">
        <v>0.1</v>
      </c>
      <c r="DB156" s="558">
        <v>0.1</v>
      </c>
      <c r="DC156" s="558">
        <v>0.1</v>
      </c>
      <c r="DD156" s="558">
        <v>0.1</v>
      </c>
      <c r="DE156" s="558">
        <v>0.1</v>
      </c>
      <c r="DF156" s="558">
        <v>0.1</v>
      </c>
      <c r="DG156" s="558">
        <v>0.1</v>
      </c>
      <c r="DH156" s="558">
        <v>0.1</v>
      </c>
      <c r="DI156" s="558">
        <v>0.1</v>
      </c>
      <c r="DJ156" s="612"/>
      <c r="DK156" s="571"/>
      <c r="DL156" s="571"/>
      <c r="DN156" s="551" t="s">
        <v>818</v>
      </c>
      <c r="DO156" s="555" t="s">
        <v>53</v>
      </c>
      <c r="DP156" s="556" t="s">
        <v>819</v>
      </c>
      <c r="DQ156" s="558">
        <v>0.1</v>
      </c>
      <c r="DR156" s="558">
        <v>0.1</v>
      </c>
      <c r="DS156" s="558">
        <v>0.1</v>
      </c>
      <c r="DT156" s="558">
        <v>0.1</v>
      </c>
      <c r="DU156" s="558">
        <v>0.1</v>
      </c>
      <c r="DV156" s="558">
        <v>0.1</v>
      </c>
      <c r="DW156" s="558">
        <v>0.1</v>
      </c>
      <c r="DX156" s="558">
        <v>0.1</v>
      </c>
      <c r="DY156" s="558">
        <v>0.1</v>
      </c>
      <c r="DZ156" s="558">
        <v>0.1</v>
      </c>
      <c r="EA156" s="612"/>
      <c r="EB156" s="571"/>
      <c r="EC156" s="571"/>
      <c r="ED156" s="645"/>
      <c r="EF156" s="551" t="s">
        <v>818</v>
      </c>
      <c r="EG156" s="555" t="s">
        <v>53</v>
      </c>
      <c r="EH156" s="556" t="s">
        <v>819</v>
      </c>
      <c r="EI156" s="680">
        <v>0.04</v>
      </c>
      <c r="EJ156" s="680">
        <v>0.04</v>
      </c>
      <c r="EK156" s="680">
        <v>0.04</v>
      </c>
      <c r="EL156" s="680">
        <v>0.04</v>
      </c>
      <c r="EM156" s="680">
        <v>0.04</v>
      </c>
      <c r="EN156" s="680">
        <v>0.04</v>
      </c>
      <c r="EO156" s="680">
        <v>0.04</v>
      </c>
      <c r="EP156" s="680">
        <v>0.04</v>
      </c>
      <c r="EQ156" s="680">
        <v>0.04</v>
      </c>
      <c r="ER156" s="680">
        <v>0.04</v>
      </c>
      <c r="ES156" s="716">
        <f t="shared" si="272"/>
        <v>0</v>
      </c>
      <c r="ET156" s="697">
        <f t="shared" si="273"/>
        <v>0</v>
      </c>
      <c r="EU156" s="697">
        <f t="shared" si="274"/>
        <v>0</v>
      </c>
      <c r="EW156" s="551" t="s">
        <v>818</v>
      </c>
      <c r="EX156" s="555" t="s">
        <v>53</v>
      </c>
      <c r="EY156" s="556" t="s">
        <v>819</v>
      </c>
      <c r="EZ156" s="771">
        <v>0.4</v>
      </c>
      <c r="FA156" s="680"/>
      <c r="FB156" s="680"/>
      <c r="FC156" s="680"/>
      <c r="FD156" s="680"/>
      <c r="FE156" s="680"/>
      <c r="FF156" s="680"/>
      <c r="FG156" s="680"/>
      <c r="FH156" s="680"/>
      <c r="FI156" s="680"/>
      <c r="FJ156" s="769"/>
      <c r="FK156" s="755"/>
      <c r="FL156" s="755"/>
    </row>
    <row r="157" spans="1:168" ht="14.25" thickBot="1">
      <c r="A157" s="91"/>
      <c r="B157" s="951" t="str">
        <f t="shared" si="271"/>
        <v>2.6</v>
      </c>
      <c r="C157" s="981" t="str">
        <f t="shared" si="218"/>
        <v>部材の再利用可能性向上への取組み</v>
      </c>
      <c r="D157" s="982" t="e">
        <f>IF(I$151=0,0,G157/I$151)</f>
        <v>#REF!</v>
      </c>
      <c r="E157" s="983" t="e">
        <f>IF(J$151=0,0,H157/J$151)</f>
        <v>#REF!</v>
      </c>
      <c r="F157" s="91"/>
      <c r="G157" s="983" t="e">
        <f t="shared" si="262"/>
        <v>#REF!</v>
      </c>
      <c r="H157" s="983" t="e">
        <f t="shared" si="263"/>
        <v>#REF!</v>
      </c>
      <c r="I157" s="983"/>
      <c r="J157" s="983"/>
      <c r="K157" s="983" t="e">
        <f>IF(#REF!=0,0,1)</f>
        <v>#REF!</v>
      </c>
      <c r="L157" s="983" t="e">
        <f>IF(#REF!=0,0,1)</f>
        <v>#REF!</v>
      </c>
      <c r="M157" s="983">
        <f t="shared" si="219"/>
        <v>0.2</v>
      </c>
      <c r="N157" s="983">
        <f t="shared" ref="N157:N194" si="276">(CB$7*CB157)+(CC$7*CC157)+(CD$7*CD157)</f>
        <v>0</v>
      </c>
      <c r="O157" s="91"/>
      <c r="P157" s="1047"/>
      <c r="Q157" s="986">
        <v>2.6</v>
      </c>
      <c r="R157" s="1100" t="s">
        <v>373</v>
      </c>
      <c r="S157" s="988"/>
      <c r="T157" s="1029"/>
      <c r="U157" s="892"/>
      <c r="V157" s="815">
        <f t="shared" si="259"/>
        <v>0</v>
      </c>
      <c r="W157" s="837">
        <f t="shared" si="252"/>
        <v>0</v>
      </c>
      <c r="X157" s="91"/>
      <c r="Y157" s="929">
        <f t="shared" si="237"/>
        <v>0</v>
      </c>
      <c r="Z157" s="929">
        <f t="shared" si="238"/>
        <v>0</v>
      </c>
      <c r="AA157" s="929">
        <f t="shared" si="239"/>
        <v>0</v>
      </c>
      <c r="AB157" s="929">
        <f t="shared" si="240"/>
        <v>0</v>
      </c>
      <c r="AC157" s="929">
        <f t="shared" si="241"/>
        <v>0</v>
      </c>
      <c r="AD157" s="929">
        <f t="shared" si="242"/>
        <v>0</v>
      </c>
      <c r="AE157" s="929">
        <f t="shared" si="243"/>
        <v>0</v>
      </c>
      <c r="AF157" s="929">
        <f t="shared" si="244"/>
        <v>0</v>
      </c>
      <c r="AG157" s="929">
        <f t="shared" si="245"/>
        <v>0</v>
      </c>
      <c r="AH157" s="929">
        <f t="shared" si="246"/>
        <v>0</v>
      </c>
      <c r="AI157" s="929">
        <f t="shared" si="247"/>
        <v>0</v>
      </c>
      <c r="AJ157" s="929">
        <f t="shared" si="248"/>
        <v>0</v>
      </c>
      <c r="AK157" s="929">
        <f t="shared" si="249"/>
        <v>0</v>
      </c>
      <c r="AL157" s="91"/>
      <c r="AM157" s="788"/>
      <c r="AN157" s="788"/>
      <c r="AO157" s="788"/>
      <c r="AP157" s="788"/>
      <c r="AQ157" s="788"/>
      <c r="AR157" s="788"/>
      <c r="AS157" s="788"/>
      <c r="AT157" s="788"/>
      <c r="AU157" s="788"/>
      <c r="AV157" s="788"/>
      <c r="AW157" s="788"/>
      <c r="AX157" s="788"/>
      <c r="AY157" s="788"/>
      <c r="AZ157" s="91"/>
      <c r="BA157" s="990"/>
      <c r="BB157" s="990" t="e">
        <f t="shared" si="250"/>
        <v>#REF!</v>
      </c>
      <c r="BC157" s="990"/>
      <c r="BD157" s="991" t="e">
        <f>BR157*#REF!</f>
        <v>#REF!</v>
      </c>
      <c r="BE157" s="991" t="e">
        <f>BS157*#REF!</f>
        <v>#REF!</v>
      </c>
      <c r="BF157" s="991" t="e">
        <f>BT157*#REF!</f>
        <v>#REF!</v>
      </c>
      <c r="BG157" s="991" t="e">
        <f>BU157*#REF!</f>
        <v>#REF!</v>
      </c>
      <c r="BH157" s="1011" t="e">
        <f>BV157*#REF!</f>
        <v>#REF!</v>
      </c>
      <c r="BI157" s="991" t="e">
        <f>BW157*#REF!</f>
        <v>#REF!</v>
      </c>
      <c r="BJ157" s="991" t="e">
        <f>BX157*#REF!</f>
        <v>#REF!</v>
      </c>
      <c r="BK157" s="991" t="e">
        <f>BY157*#REF!</f>
        <v>#REF!</v>
      </c>
      <c r="BL157" s="991" t="e">
        <f>BZ157*#REF!</f>
        <v>#REF!</v>
      </c>
      <c r="BM157" s="991" t="e">
        <f>CA157*#REF!</f>
        <v>#REF!</v>
      </c>
      <c r="BN157" s="91"/>
      <c r="BO157" s="992" t="str">
        <f t="shared" si="220"/>
        <v>2.6</v>
      </c>
      <c r="BP157" s="992" t="str">
        <f t="shared" si="221"/>
        <v>LR2 2</v>
      </c>
      <c r="BQ157" s="981" t="str">
        <f t="shared" si="222"/>
        <v>部材の再利用可能性向上への取組み</v>
      </c>
      <c r="BR157" s="993">
        <f t="shared" si="223"/>
        <v>0.2</v>
      </c>
      <c r="BS157" s="993">
        <f t="shared" si="224"/>
        <v>0.2</v>
      </c>
      <c r="BT157" s="993">
        <f t="shared" si="225"/>
        <v>0.2</v>
      </c>
      <c r="BU157" s="993">
        <f t="shared" si="226"/>
        <v>0.2</v>
      </c>
      <c r="BV157" s="1012">
        <f t="shared" si="227"/>
        <v>0.2</v>
      </c>
      <c r="BW157" s="993">
        <f t="shared" si="228"/>
        <v>0.2</v>
      </c>
      <c r="BX157" s="993">
        <f t="shared" si="229"/>
        <v>0.2</v>
      </c>
      <c r="BY157" s="993">
        <f t="shared" si="230"/>
        <v>0.2</v>
      </c>
      <c r="BZ157" s="993">
        <f t="shared" si="231"/>
        <v>0.2</v>
      </c>
      <c r="CA157" s="993">
        <f t="shared" si="232"/>
        <v>0.2</v>
      </c>
      <c r="CB157" s="1178">
        <f t="shared" si="233"/>
        <v>0</v>
      </c>
      <c r="CC157" s="1033">
        <f t="shared" si="234"/>
        <v>0</v>
      </c>
      <c r="CD157" s="1033">
        <f t="shared" si="235"/>
        <v>0</v>
      </c>
      <c r="CF157" s="551" t="s">
        <v>820</v>
      </c>
      <c r="CG157" s="555" t="s">
        <v>53</v>
      </c>
      <c r="CH157" s="552" t="s">
        <v>373</v>
      </c>
      <c r="CI157" s="558">
        <v>0.2</v>
      </c>
      <c r="CJ157" s="558">
        <v>0.2</v>
      </c>
      <c r="CK157" s="558">
        <v>0.2</v>
      </c>
      <c r="CL157" s="558">
        <v>0.2</v>
      </c>
      <c r="CM157" s="558">
        <v>0.2</v>
      </c>
      <c r="CN157" s="558">
        <v>0.2</v>
      </c>
      <c r="CO157" s="558">
        <v>0.2</v>
      </c>
      <c r="CP157" s="558">
        <v>0.2</v>
      </c>
      <c r="CQ157" s="558">
        <v>0.2</v>
      </c>
      <c r="CR157" s="558">
        <v>0.2</v>
      </c>
      <c r="CS157" s="612"/>
      <c r="CT157" s="571"/>
      <c r="CU157" s="571"/>
      <c r="CW157" s="551" t="s">
        <v>420</v>
      </c>
      <c r="CX157" s="555" t="s">
        <v>53</v>
      </c>
      <c r="CY157" s="552" t="s">
        <v>373</v>
      </c>
      <c r="CZ157" s="558">
        <v>0.2</v>
      </c>
      <c r="DA157" s="558">
        <v>0.2</v>
      </c>
      <c r="DB157" s="558">
        <v>0.2</v>
      </c>
      <c r="DC157" s="558">
        <v>0.2</v>
      </c>
      <c r="DD157" s="558">
        <v>0.2</v>
      </c>
      <c r="DE157" s="558">
        <v>0.2</v>
      </c>
      <c r="DF157" s="558">
        <v>0.2</v>
      </c>
      <c r="DG157" s="558">
        <v>0.2</v>
      </c>
      <c r="DH157" s="558">
        <v>0.2</v>
      </c>
      <c r="DI157" s="558">
        <v>0.2</v>
      </c>
      <c r="DJ157" s="612"/>
      <c r="DK157" s="571"/>
      <c r="DL157" s="571"/>
      <c r="DN157" s="551" t="s">
        <v>420</v>
      </c>
      <c r="DO157" s="555" t="s">
        <v>53</v>
      </c>
      <c r="DP157" s="552" t="s">
        <v>373</v>
      </c>
      <c r="DQ157" s="558">
        <v>0.2</v>
      </c>
      <c r="DR157" s="558">
        <v>0.2</v>
      </c>
      <c r="DS157" s="558">
        <v>0.2</v>
      </c>
      <c r="DT157" s="558">
        <v>0.2</v>
      </c>
      <c r="DU157" s="558">
        <v>0.2</v>
      </c>
      <c r="DV157" s="558">
        <v>0.2</v>
      </c>
      <c r="DW157" s="558">
        <v>0.2</v>
      </c>
      <c r="DX157" s="558">
        <v>0.2</v>
      </c>
      <c r="DY157" s="558">
        <v>0.2</v>
      </c>
      <c r="DZ157" s="558">
        <v>0.2</v>
      </c>
      <c r="EA157" s="612"/>
      <c r="EB157" s="571"/>
      <c r="EC157" s="571"/>
      <c r="ED157" s="645"/>
      <c r="EF157" s="551" t="s">
        <v>420</v>
      </c>
      <c r="EG157" s="555" t="s">
        <v>53</v>
      </c>
      <c r="EH157" s="552"/>
      <c r="EI157" s="680">
        <v>0</v>
      </c>
      <c r="EJ157" s="680">
        <v>0</v>
      </c>
      <c r="EK157" s="680">
        <v>0</v>
      </c>
      <c r="EL157" s="680">
        <v>0</v>
      </c>
      <c r="EM157" s="680">
        <v>0</v>
      </c>
      <c r="EN157" s="680">
        <v>0</v>
      </c>
      <c r="EO157" s="680">
        <v>0</v>
      </c>
      <c r="EP157" s="680">
        <v>0</v>
      </c>
      <c r="EQ157" s="680">
        <v>0</v>
      </c>
      <c r="ER157" s="680">
        <v>0</v>
      </c>
      <c r="ES157" s="716">
        <f t="shared" si="272"/>
        <v>0</v>
      </c>
      <c r="ET157" s="697">
        <f t="shared" si="273"/>
        <v>0</v>
      </c>
      <c r="EU157" s="697">
        <f t="shared" si="274"/>
        <v>0</v>
      </c>
      <c r="EW157" s="551" t="s">
        <v>420</v>
      </c>
      <c r="EX157" s="555" t="s">
        <v>53</v>
      </c>
      <c r="EY157" s="552" t="s">
        <v>373</v>
      </c>
      <c r="EZ157" s="771">
        <v>0.4</v>
      </c>
      <c r="FA157" s="680"/>
      <c r="FB157" s="680"/>
      <c r="FC157" s="680"/>
      <c r="FD157" s="680"/>
      <c r="FE157" s="680"/>
      <c r="FF157" s="680"/>
      <c r="FG157" s="680"/>
      <c r="FH157" s="680"/>
      <c r="FI157" s="680"/>
      <c r="FJ157" s="769"/>
      <c r="FK157" s="755"/>
      <c r="FL157" s="755"/>
    </row>
    <row r="158" spans="1:168" hidden="1">
      <c r="A158" s="91"/>
      <c r="B158" s="951" t="str">
        <f t="shared" si="271"/>
        <v>2.6</v>
      </c>
      <c r="C158" s="981">
        <f t="shared" si="218"/>
        <v>0</v>
      </c>
      <c r="D158" s="982" t="e">
        <f>IF(I$151=0,0,G158/I$151)</f>
        <v>#REF!</v>
      </c>
      <c r="E158" s="982" t="e">
        <f>IF(J$151=0,0,H158/J$151)</f>
        <v>#REF!</v>
      </c>
      <c r="F158" s="91"/>
      <c r="G158" s="983" t="e">
        <f>K158*M158</f>
        <v>#REF!</v>
      </c>
      <c r="H158" s="983" t="e">
        <f t="shared" ref="H158" si="277">L158*N158</f>
        <v>#REF!</v>
      </c>
      <c r="I158" s="983" t="e">
        <f>SUM(G159:G164)</f>
        <v>#REF!</v>
      </c>
      <c r="J158" s="983" t="e">
        <f>SUM(H159:H164)</f>
        <v>#REF!</v>
      </c>
      <c r="K158" s="983" t="e">
        <f>IF(#REF!=0,0,1)</f>
        <v>#REF!</v>
      </c>
      <c r="L158" s="983" t="e">
        <f>IF(#REF!=0,0,1)</f>
        <v>#REF!</v>
      </c>
      <c r="M158" s="983">
        <f t="shared" si="219"/>
        <v>0</v>
      </c>
      <c r="N158" s="983">
        <f>(CB$7*CB158)+(CC$7*CC158)+(CD$7*CD158)</f>
        <v>0</v>
      </c>
      <c r="O158" s="91"/>
      <c r="P158" s="1047"/>
      <c r="Q158" s="1181">
        <v>2.6</v>
      </c>
      <c r="R158" s="1182" t="s">
        <v>373</v>
      </c>
      <c r="S158" s="1183"/>
      <c r="T158" s="1184"/>
      <c r="U158" s="892"/>
      <c r="V158" s="804">
        <f t="shared" si="259"/>
        <v>0</v>
      </c>
      <c r="W158" s="805">
        <f t="shared" si="252"/>
        <v>0</v>
      </c>
      <c r="X158" s="91"/>
      <c r="Y158" s="929">
        <f t="shared" si="237"/>
        <v>0</v>
      </c>
      <c r="Z158" s="929">
        <f t="shared" si="238"/>
        <v>0</v>
      </c>
      <c r="AA158" s="929">
        <f t="shared" si="239"/>
        <v>0</v>
      </c>
      <c r="AB158" s="929">
        <f t="shared" si="240"/>
        <v>0</v>
      </c>
      <c r="AC158" s="929">
        <f t="shared" si="241"/>
        <v>0</v>
      </c>
      <c r="AD158" s="929">
        <f t="shared" si="242"/>
        <v>0</v>
      </c>
      <c r="AE158" s="929">
        <f t="shared" si="243"/>
        <v>0</v>
      </c>
      <c r="AF158" s="929">
        <f t="shared" si="244"/>
        <v>0</v>
      </c>
      <c r="AG158" s="929">
        <f t="shared" si="245"/>
        <v>0</v>
      </c>
      <c r="AH158" s="929">
        <f t="shared" si="246"/>
        <v>0</v>
      </c>
      <c r="AI158" s="929">
        <f t="shared" si="247"/>
        <v>0</v>
      </c>
      <c r="AJ158" s="929">
        <f t="shared" si="248"/>
        <v>0</v>
      </c>
      <c r="AK158" s="929">
        <f t="shared" si="249"/>
        <v>0</v>
      </c>
      <c r="AL158" s="91"/>
      <c r="AM158" s="1014"/>
      <c r="AN158" s="1014"/>
      <c r="AO158" s="1014"/>
      <c r="AP158" s="1014"/>
      <c r="AQ158" s="1014"/>
      <c r="AR158" s="1014"/>
      <c r="AS158" s="1014"/>
      <c r="AT158" s="1014"/>
      <c r="AU158" s="1014"/>
      <c r="AV158" s="1014"/>
      <c r="AW158" s="1014"/>
      <c r="AX158" s="1014"/>
      <c r="AY158" s="1014"/>
      <c r="AZ158" s="91"/>
      <c r="BA158" s="990"/>
      <c r="BB158" s="990" t="e">
        <f t="shared" si="250"/>
        <v>#REF!</v>
      </c>
      <c r="BC158" s="990"/>
      <c r="BD158" s="991" t="e">
        <f>BR158*#REF!</f>
        <v>#REF!</v>
      </c>
      <c r="BE158" s="991" t="e">
        <f>BS158*#REF!</f>
        <v>#REF!</v>
      </c>
      <c r="BF158" s="991" t="e">
        <f>BT158*#REF!</f>
        <v>#REF!</v>
      </c>
      <c r="BG158" s="991" t="e">
        <f>BU158*#REF!</f>
        <v>#REF!</v>
      </c>
      <c r="BH158" s="1011" t="e">
        <f>BV158*#REF!</f>
        <v>#REF!</v>
      </c>
      <c r="BI158" s="991" t="e">
        <f>BW158*#REF!</f>
        <v>#REF!</v>
      </c>
      <c r="BJ158" s="991" t="e">
        <f>BX158*#REF!</f>
        <v>#REF!</v>
      </c>
      <c r="BK158" s="991" t="e">
        <f>BY158*#REF!</f>
        <v>#REF!</v>
      </c>
      <c r="BL158" s="991" t="e">
        <f>BZ158*#REF!</f>
        <v>#REF!</v>
      </c>
      <c r="BM158" s="991" t="e">
        <f>CA158*#REF!</f>
        <v>#REF!</v>
      </c>
      <c r="BN158" s="91"/>
      <c r="BO158" s="992" t="str">
        <f t="shared" si="220"/>
        <v>2.6</v>
      </c>
      <c r="BP158" s="992" t="str">
        <f t="shared" si="221"/>
        <v>LR2 2</v>
      </c>
      <c r="BQ158" s="981">
        <f t="shared" si="222"/>
        <v>0</v>
      </c>
      <c r="BR158" s="993">
        <f t="shared" si="223"/>
        <v>0</v>
      </c>
      <c r="BS158" s="993">
        <f t="shared" si="224"/>
        <v>0</v>
      </c>
      <c r="BT158" s="993">
        <f t="shared" si="225"/>
        <v>0</v>
      </c>
      <c r="BU158" s="993">
        <f t="shared" si="226"/>
        <v>0</v>
      </c>
      <c r="BV158" s="1012">
        <f t="shared" si="227"/>
        <v>0</v>
      </c>
      <c r="BW158" s="993">
        <f t="shared" si="228"/>
        <v>0</v>
      </c>
      <c r="BX158" s="993">
        <f t="shared" si="229"/>
        <v>0</v>
      </c>
      <c r="BY158" s="993">
        <f t="shared" si="230"/>
        <v>0</v>
      </c>
      <c r="BZ158" s="993">
        <f t="shared" si="231"/>
        <v>0</v>
      </c>
      <c r="CA158" s="993">
        <f t="shared" si="232"/>
        <v>0</v>
      </c>
      <c r="CB158" s="1178">
        <f t="shared" si="233"/>
        <v>0</v>
      </c>
      <c r="CC158" s="1033">
        <f t="shared" si="234"/>
        <v>0</v>
      </c>
      <c r="CD158" s="1033">
        <f t="shared" si="235"/>
        <v>0</v>
      </c>
      <c r="CE158" s="675"/>
      <c r="CF158" s="551"/>
      <c r="CG158" s="555"/>
      <c r="CH158" s="552"/>
      <c r="CI158" s="558"/>
      <c r="CJ158" s="558"/>
      <c r="CK158" s="558"/>
      <c r="CL158" s="558"/>
      <c r="CM158" s="558"/>
      <c r="CN158" s="558"/>
      <c r="CO158" s="558"/>
      <c r="CP158" s="558"/>
      <c r="CQ158" s="558"/>
      <c r="CR158" s="558"/>
      <c r="CS158" s="612"/>
      <c r="CT158" s="571"/>
      <c r="CU158" s="571"/>
      <c r="CV158" s="675"/>
      <c r="CW158" s="551"/>
      <c r="CX158" s="555"/>
      <c r="CY158" s="552"/>
      <c r="CZ158" s="558"/>
      <c r="DA158" s="558"/>
      <c r="DB158" s="558"/>
      <c r="DC158" s="558"/>
      <c r="DD158" s="558"/>
      <c r="DE158" s="558"/>
      <c r="DF158" s="558"/>
      <c r="DG158" s="558"/>
      <c r="DH158" s="558"/>
      <c r="DI158" s="558"/>
      <c r="DJ158" s="612"/>
      <c r="DK158" s="571"/>
      <c r="DL158" s="571"/>
      <c r="DM158" s="675"/>
      <c r="DN158" s="551" t="s">
        <v>420</v>
      </c>
      <c r="DO158" s="555" t="s">
        <v>53</v>
      </c>
      <c r="DP158" s="552"/>
      <c r="DQ158" s="558"/>
      <c r="DR158" s="558"/>
      <c r="DS158" s="558"/>
      <c r="DT158" s="558"/>
      <c r="DU158" s="558"/>
      <c r="DV158" s="558"/>
      <c r="DW158" s="558"/>
      <c r="DX158" s="558"/>
      <c r="DY158" s="558"/>
      <c r="DZ158" s="558"/>
      <c r="EA158" s="612"/>
      <c r="EB158" s="571"/>
      <c r="EC158" s="571"/>
      <c r="ED158" s="645"/>
      <c r="EE158" s="675"/>
      <c r="EF158" s="551" t="s">
        <v>420</v>
      </c>
      <c r="EG158" s="555" t="s">
        <v>53</v>
      </c>
      <c r="EH158" s="552" t="s">
        <v>846</v>
      </c>
      <c r="EI158" s="680">
        <v>0.65</v>
      </c>
      <c r="EJ158" s="680">
        <v>0.65</v>
      </c>
      <c r="EK158" s="680">
        <v>0.65</v>
      </c>
      <c r="EL158" s="680">
        <v>0.65</v>
      </c>
      <c r="EM158" s="680">
        <v>0.65</v>
      </c>
      <c r="EN158" s="680">
        <v>0.65</v>
      </c>
      <c r="EO158" s="680">
        <v>0.65</v>
      </c>
      <c r="EP158" s="680">
        <v>0.65</v>
      </c>
      <c r="EQ158" s="680">
        <v>0.65</v>
      </c>
      <c r="ER158" s="680">
        <v>0.65</v>
      </c>
      <c r="ES158" s="716">
        <f t="shared" si="272"/>
        <v>0</v>
      </c>
      <c r="ET158" s="697">
        <f t="shared" si="273"/>
        <v>0</v>
      </c>
      <c r="EU158" s="697">
        <f t="shared" si="274"/>
        <v>0</v>
      </c>
      <c r="EW158" s="551" t="s">
        <v>420</v>
      </c>
      <c r="EX158" s="555" t="s">
        <v>53</v>
      </c>
      <c r="EY158" s="552"/>
      <c r="EZ158" s="680">
        <f t="shared" ref="EZ158:EZ166" si="278">DQ158</f>
        <v>0</v>
      </c>
      <c r="FA158" s="680"/>
      <c r="FB158" s="680"/>
      <c r="FC158" s="680"/>
      <c r="FD158" s="680"/>
      <c r="FE158" s="680"/>
      <c r="FF158" s="680"/>
      <c r="FG158" s="680"/>
      <c r="FH158" s="680"/>
      <c r="FI158" s="680"/>
      <c r="FJ158" s="769"/>
      <c r="FK158" s="755"/>
      <c r="FL158" s="755"/>
    </row>
    <row r="159" spans="1:168" hidden="1">
      <c r="A159" s="91"/>
      <c r="B159" s="951" t="s">
        <v>837</v>
      </c>
      <c r="C159" s="981">
        <f t="shared" si="218"/>
        <v>0</v>
      </c>
      <c r="D159" s="984" t="e">
        <f>IF(I$158&gt;0,G159/I$158,0)</f>
        <v>#REF!</v>
      </c>
      <c r="E159" s="984" t="e">
        <f>IF(J$158&gt;0,H159/J$158,0)</f>
        <v>#REF!</v>
      </c>
      <c r="F159" s="91"/>
      <c r="G159" s="983" t="e">
        <f t="shared" ref="G159:G165" si="279">K159*M159</f>
        <v>#REF!</v>
      </c>
      <c r="H159" s="983" t="e">
        <f t="shared" ref="H159:H164" si="280">L159*N159</f>
        <v>#REF!</v>
      </c>
      <c r="I159" s="983"/>
      <c r="J159" s="983"/>
      <c r="K159" s="983" t="e">
        <f>IF(#REF!=0,0,1)</f>
        <v>#REF!</v>
      </c>
      <c r="L159" s="983" t="e">
        <f>IF(#REF!=0,0,1)</f>
        <v>#REF!</v>
      </c>
      <c r="M159" s="983">
        <f t="shared" si="219"/>
        <v>0</v>
      </c>
      <c r="N159" s="983">
        <f t="shared" ref="N159:N165" si="281">(CB$7*CB159)+(CC$7*CC159)+(CD$7*CD159)</f>
        <v>0</v>
      </c>
      <c r="O159" s="91"/>
      <c r="P159" s="1047"/>
      <c r="Q159" s="1185"/>
      <c r="R159" s="1186">
        <v>1</v>
      </c>
      <c r="S159" s="1183" t="s">
        <v>849</v>
      </c>
      <c r="T159" s="1184"/>
      <c r="U159" s="892"/>
      <c r="V159" s="804">
        <f t="shared" si="259"/>
        <v>0</v>
      </c>
      <c r="W159" s="805">
        <f t="shared" si="252"/>
        <v>0</v>
      </c>
      <c r="X159" s="91"/>
      <c r="Y159" s="929">
        <f t="shared" si="237"/>
        <v>0</v>
      </c>
      <c r="Z159" s="929">
        <f t="shared" si="238"/>
        <v>0</v>
      </c>
      <c r="AA159" s="929">
        <f t="shared" si="239"/>
        <v>0</v>
      </c>
      <c r="AB159" s="929">
        <f t="shared" si="240"/>
        <v>0</v>
      </c>
      <c r="AC159" s="929">
        <f t="shared" si="241"/>
        <v>0</v>
      </c>
      <c r="AD159" s="929">
        <f t="shared" si="242"/>
        <v>0</v>
      </c>
      <c r="AE159" s="929">
        <f t="shared" si="243"/>
        <v>0</v>
      </c>
      <c r="AF159" s="929">
        <f t="shared" si="244"/>
        <v>0</v>
      </c>
      <c r="AG159" s="929">
        <f t="shared" si="245"/>
        <v>0</v>
      </c>
      <c r="AH159" s="929">
        <f t="shared" si="246"/>
        <v>0</v>
      </c>
      <c r="AI159" s="929">
        <f t="shared" si="247"/>
        <v>0</v>
      </c>
      <c r="AJ159" s="929">
        <f t="shared" si="248"/>
        <v>0</v>
      </c>
      <c r="AK159" s="929">
        <f t="shared" si="249"/>
        <v>0</v>
      </c>
      <c r="AL159" s="91"/>
      <c r="AM159" s="1014"/>
      <c r="AN159" s="1014"/>
      <c r="AO159" s="1014"/>
      <c r="AP159" s="1014"/>
      <c r="AQ159" s="1014"/>
      <c r="AR159" s="1014"/>
      <c r="AS159" s="1014"/>
      <c r="AT159" s="1014"/>
      <c r="AU159" s="1014"/>
      <c r="AV159" s="1014"/>
      <c r="AW159" s="1014"/>
      <c r="AX159" s="1014"/>
      <c r="AY159" s="1014"/>
      <c r="AZ159" s="91"/>
      <c r="BA159" s="990"/>
      <c r="BB159" s="990" t="e">
        <f t="shared" si="250"/>
        <v>#REF!</v>
      </c>
      <c r="BC159" s="990"/>
      <c r="BD159" s="991" t="e">
        <f>BR159*#REF!</f>
        <v>#REF!</v>
      </c>
      <c r="BE159" s="991" t="e">
        <f>BS159*#REF!</f>
        <v>#REF!</v>
      </c>
      <c r="BF159" s="991" t="e">
        <f>BT159*#REF!</f>
        <v>#REF!</v>
      </c>
      <c r="BG159" s="991" t="e">
        <f>BU159*#REF!</f>
        <v>#REF!</v>
      </c>
      <c r="BH159" s="1011" t="e">
        <f>BV159*#REF!</f>
        <v>#REF!</v>
      </c>
      <c r="BI159" s="991" t="e">
        <f>BW159*#REF!</f>
        <v>#REF!</v>
      </c>
      <c r="BJ159" s="991" t="e">
        <f>BX159*#REF!</f>
        <v>#REF!</v>
      </c>
      <c r="BK159" s="991" t="e">
        <f>BY159*#REF!</f>
        <v>#REF!</v>
      </c>
      <c r="BL159" s="991" t="e">
        <f>BZ159*#REF!</f>
        <v>#REF!</v>
      </c>
      <c r="BM159" s="991" t="e">
        <f>CA159*#REF!</f>
        <v>#REF!</v>
      </c>
      <c r="BN159" s="91"/>
      <c r="BO159" s="992" t="str">
        <f t="shared" si="220"/>
        <v>2.6.1</v>
      </c>
      <c r="BP159" s="992" t="str">
        <f t="shared" si="221"/>
        <v>LR2 2.2</v>
      </c>
      <c r="BQ159" s="981">
        <f t="shared" si="222"/>
        <v>0</v>
      </c>
      <c r="BR159" s="993">
        <f t="shared" si="223"/>
        <v>0</v>
      </c>
      <c r="BS159" s="993">
        <f t="shared" si="224"/>
        <v>0</v>
      </c>
      <c r="BT159" s="993">
        <f t="shared" si="225"/>
        <v>0</v>
      </c>
      <c r="BU159" s="993">
        <f t="shared" si="226"/>
        <v>0</v>
      </c>
      <c r="BV159" s="1012">
        <f t="shared" si="227"/>
        <v>0</v>
      </c>
      <c r="BW159" s="993">
        <f t="shared" si="228"/>
        <v>0</v>
      </c>
      <c r="BX159" s="993">
        <f t="shared" si="229"/>
        <v>0</v>
      </c>
      <c r="BY159" s="993">
        <f t="shared" si="230"/>
        <v>0</v>
      </c>
      <c r="BZ159" s="993">
        <f t="shared" si="231"/>
        <v>0</v>
      </c>
      <c r="CA159" s="993">
        <f t="shared" si="232"/>
        <v>0</v>
      </c>
      <c r="CB159" s="1178">
        <f t="shared" si="233"/>
        <v>0</v>
      </c>
      <c r="CC159" s="1033">
        <f t="shared" si="234"/>
        <v>0</v>
      </c>
      <c r="CD159" s="1033">
        <f t="shared" si="235"/>
        <v>0</v>
      </c>
      <c r="CE159" s="675"/>
      <c r="CF159" s="551"/>
      <c r="CG159" s="555"/>
      <c r="CH159" s="552"/>
      <c r="CI159" s="558"/>
      <c r="CJ159" s="558"/>
      <c r="CK159" s="558"/>
      <c r="CL159" s="558"/>
      <c r="CM159" s="558"/>
      <c r="CN159" s="558"/>
      <c r="CO159" s="558"/>
      <c r="CP159" s="558"/>
      <c r="CQ159" s="558"/>
      <c r="CR159" s="558"/>
      <c r="CS159" s="612"/>
      <c r="CT159" s="571"/>
      <c r="CU159" s="571"/>
      <c r="CV159" s="675"/>
      <c r="CW159" s="551"/>
      <c r="CX159" s="555"/>
      <c r="CY159" s="552"/>
      <c r="CZ159" s="558"/>
      <c r="DA159" s="558"/>
      <c r="DB159" s="558"/>
      <c r="DC159" s="558"/>
      <c r="DD159" s="558"/>
      <c r="DE159" s="558"/>
      <c r="DF159" s="558"/>
      <c r="DG159" s="558"/>
      <c r="DH159" s="558"/>
      <c r="DI159" s="558"/>
      <c r="DJ159" s="612"/>
      <c r="DK159" s="571"/>
      <c r="DL159" s="571"/>
      <c r="DM159" s="675"/>
      <c r="DN159" s="551" t="s">
        <v>847</v>
      </c>
      <c r="DO159" s="555" t="s">
        <v>848</v>
      </c>
      <c r="DP159" s="552"/>
      <c r="DQ159" s="558"/>
      <c r="DR159" s="558"/>
      <c r="DS159" s="558"/>
      <c r="DT159" s="558"/>
      <c r="DU159" s="558"/>
      <c r="DV159" s="558"/>
      <c r="DW159" s="558"/>
      <c r="DX159" s="558"/>
      <c r="DY159" s="558"/>
      <c r="DZ159" s="558"/>
      <c r="EA159" s="612"/>
      <c r="EB159" s="571"/>
      <c r="EC159" s="571"/>
      <c r="ED159" s="645"/>
      <c r="EE159" s="675"/>
      <c r="EF159" s="551" t="s">
        <v>847</v>
      </c>
      <c r="EG159" s="555" t="s">
        <v>848</v>
      </c>
      <c r="EH159" s="552" t="s">
        <v>850</v>
      </c>
      <c r="EI159" s="680">
        <v>0.25</v>
      </c>
      <c r="EJ159" s="680">
        <v>0.25</v>
      </c>
      <c r="EK159" s="680">
        <v>0.25</v>
      </c>
      <c r="EL159" s="680">
        <v>0.25</v>
      </c>
      <c r="EM159" s="680">
        <v>0.25</v>
      </c>
      <c r="EN159" s="680">
        <v>0.25</v>
      </c>
      <c r="EO159" s="680">
        <v>0.25</v>
      </c>
      <c r="EP159" s="680">
        <v>0.25</v>
      </c>
      <c r="EQ159" s="680">
        <v>0.25</v>
      </c>
      <c r="ER159" s="680">
        <v>0.25</v>
      </c>
      <c r="ES159" s="716">
        <f t="shared" si="272"/>
        <v>0</v>
      </c>
      <c r="ET159" s="697">
        <f t="shared" si="273"/>
        <v>0</v>
      </c>
      <c r="EU159" s="697">
        <f t="shared" si="274"/>
        <v>0</v>
      </c>
      <c r="EW159" s="551" t="s">
        <v>847</v>
      </c>
      <c r="EX159" s="555" t="s">
        <v>848</v>
      </c>
      <c r="EY159" s="552"/>
      <c r="EZ159" s="680">
        <f t="shared" si="278"/>
        <v>0</v>
      </c>
      <c r="FA159" s="680"/>
      <c r="FB159" s="680"/>
      <c r="FC159" s="680"/>
      <c r="FD159" s="680"/>
      <c r="FE159" s="680"/>
      <c r="FF159" s="680"/>
      <c r="FG159" s="680"/>
      <c r="FH159" s="680"/>
      <c r="FI159" s="680"/>
      <c r="FJ159" s="769"/>
      <c r="FK159" s="755"/>
      <c r="FL159" s="755"/>
    </row>
    <row r="160" spans="1:168" hidden="1">
      <c r="A160" s="91"/>
      <c r="B160" s="951" t="s">
        <v>838</v>
      </c>
      <c r="C160" s="981">
        <f t="shared" si="218"/>
        <v>0</v>
      </c>
      <c r="D160" s="984" t="e">
        <f t="shared" ref="D160:E163" si="282">IF(I$158&gt;0,G160/I$158,0)</f>
        <v>#REF!</v>
      </c>
      <c r="E160" s="984" t="e">
        <f>IF(J$158&gt;0,H160/J$158,0)</f>
        <v>#REF!</v>
      </c>
      <c r="F160" s="91"/>
      <c r="G160" s="983" t="e">
        <f t="shared" si="279"/>
        <v>#REF!</v>
      </c>
      <c r="H160" s="983" t="e">
        <f t="shared" si="280"/>
        <v>#REF!</v>
      </c>
      <c r="I160" s="983"/>
      <c r="J160" s="983"/>
      <c r="K160" s="983" t="e">
        <f>IF(#REF!=0,0,1)</f>
        <v>#REF!</v>
      </c>
      <c r="L160" s="983" t="e">
        <f>IF(#REF!=0,0,1)</f>
        <v>#REF!</v>
      </c>
      <c r="M160" s="983">
        <f t="shared" si="219"/>
        <v>0</v>
      </c>
      <c r="N160" s="983">
        <f t="shared" si="281"/>
        <v>0</v>
      </c>
      <c r="O160" s="91"/>
      <c r="P160" s="1047"/>
      <c r="Q160" s="1185"/>
      <c r="R160" s="1186">
        <v>2</v>
      </c>
      <c r="S160" s="1183" t="s">
        <v>851</v>
      </c>
      <c r="T160" s="1184"/>
      <c r="U160" s="892"/>
      <c r="V160" s="804">
        <f t="shared" si="259"/>
        <v>0</v>
      </c>
      <c r="W160" s="805">
        <f t="shared" si="252"/>
        <v>0</v>
      </c>
      <c r="X160" s="91"/>
      <c r="Y160" s="929">
        <f t="shared" si="237"/>
        <v>0</v>
      </c>
      <c r="Z160" s="929">
        <f t="shared" si="238"/>
        <v>0</v>
      </c>
      <c r="AA160" s="929">
        <f t="shared" si="239"/>
        <v>0</v>
      </c>
      <c r="AB160" s="929">
        <f t="shared" si="240"/>
        <v>0</v>
      </c>
      <c r="AC160" s="929">
        <f t="shared" si="241"/>
        <v>0</v>
      </c>
      <c r="AD160" s="929">
        <f t="shared" si="242"/>
        <v>0</v>
      </c>
      <c r="AE160" s="929">
        <f t="shared" si="243"/>
        <v>0</v>
      </c>
      <c r="AF160" s="929">
        <f t="shared" si="244"/>
        <v>0</v>
      </c>
      <c r="AG160" s="929">
        <f t="shared" si="245"/>
        <v>0</v>
      </c>
      <c r="AH160" s="929">
        <f t="shared" si="246"/>
        <v>0</v>
      </c>
      <c r="AI160" s="929">
        <f t="shared" si="247"/>
        <v>0</v>
      </c>
      <c r="AJ160" s="929">
        <f t="shared" si="248"/>
        <v>0</v>
      </c>
      <c r="AK160" s="929">
        <f t="shared" si="249"/>
        <v>0</v>
      </c>
      <c r="AL160" s="91"/>
      <c r="AM160" s="1014"/>
      <c r="AN160" s="1014"/>
      <c r="AO160" s="1014"/>
      <c r="AP160" s="1014"/>
      <c r="AQ160" s="1014"/>
      <c r="AR160" s="1014"/>
      <c r="AS160" s="1014"/>
      <c r="AT160" s="1014"/>
      <c r="AU160" s="1014"/>
      <c r="AV160" s="1014"/>
      <c r="AW160" s="1014"/>
      <c r="AX160" s="1014"/>
      <c r="AY160" s="1014"/>
      <c r="AZ160" s="91"/>
      <c r="BA160" s="990"/>
      <c r="BB160" s="990" t="e">
        <f t="shared" si="250"/>
        <v>#REF!</v>
      </c>
      <c r="BC160" s="990"/>
      <c r="BD160" s="991" t="e">
        <f>BR160*#REF!</f>
        <v>#REF!</v>
      </c>
      <c r="BE160" s="991" t="e">
        <f>BS160*#REF!</f>
        <v>#REF!</v>
      </c>
      <c r="BF160" s="991" t="e">
        <f>BT160*#REF!</f>
        <v>#REF!</v>
      </c>
      <c r="BG160" s="991" t="e">
        <f>BU160*#REF!</f>
        <v>#REF!</v>
      </c>
      <c r="BH160" s="1011" t="e">
        <f>BV160*#REF!</f>
        <v>#REF!</v>
      </c>
      <c r="BI160" s="991" t="e">
        <f>BW160*#REF!</f>
        <v>#REF!</v>
      </c>
      <c r="BJ160" s="991" t="e">
        <f>BX160*#REF!</f>
        <v>#REF!</v>
      </c>
      <c r="BK160" s="991" t="e">
        <f>BY160*#REF!</f>
        <v>#REF!</v>
      </c>
      <c r="BL160" s="991" t="e">
        <f>BZ160*#REF!</f>
        <v>#REF!</v>
      </c>
      <c r="BM160" s="991" t="e">
        <f>CA160*#REF!</f>
        <v>#REF!</v>
      </c>
      <c r="BN160" s="91"/>
      <c r="BO160" s="992" t="str">
        <f t="shared" si="220"/>
        <v>2.6.2</v>
      </c>
      <c r="BP160" s="992" t="str">
        <f t="shared" si="221"/>
        <v>LR2 2.2</v>
      </c>
      <c r="BQ160" s="981">
        <f t="shared" si="222"/>
        <v>0</v>
      </c>
      <c r="BR160" s="993">
        <f t="shared" si="223"/>
        <v>0</v>
      </c>
      <c r="BS160" s="993">
        <f t="shared" si="224"/>
        <v>0</v>
      </c>
      <c r="BT160" s="993">
        <f t="shared" si="225"/>
        <v>0</v>
      </c>
      <c r="BU160" s="993">
        <f t="shared" si="226"/>
        <v>0</v>
      </c>
      <c r="BV160" s="1012">
        <f t="shared" si="227"/>
        <v>0</v>
      </c>
      <c r="BW160" s="993">
        <f t="shared" si="228"/>
        <v>0</v>
      </c>
      <c r="BX160" s="993">
        <f t="shared" si="229"/>
        <v>0</v>
      </c>
      <c r="BY160" s="993">
        <f t="shared" si="230"/>
        <v>0</v>
      </c>
      <c r="BZ160" s="993">
        <f t="shared" si="231"/>
        <v>0</v>
      </c>
      <c r="CA160" s="993">
        <f t="shared" si="232"/>
        <v>0</v>
      </c>
      <c r="CB160" s="1178">
        <f t="shared" si="233"/>
        <v>0</v>
      </c>
      <c r="CC160" s="1033">
        <f t="shared" si="234"/>
        <v>0</v>
      </c>
      <c r="CD160" s="1033">
        <f t="shared" si="235"/>
        <v>0</v>
      </c>
      <c r="CE160" s="675"/>
      <c r="CF160" s="551"/>
      <c r="CG160" s="555"/>
      <c r="CH160" s="552"/>
      <c r="CI160" s="558"/>
      <c r="CJ160" s="558"/>
      <c r="CK160" s="558"/>
      <c r="CL160" s="558"/>
      <c r="CM160" s="558"/>
      <c r="CN160" s="558"/>
      <c r="CO160" s="558"/>
      <c r="CP160" s="558"/>
      <c r="CQ160" s="558"/>
      <c r="CR160" s="558"/>
      <c r="CS160" s="612"/>
      <c r="CT160" s="571"/>
      <c r="CU160" s="571"/>
      <c r="CV160" s="675"/>
      <c r="CW160" s="551"/>
      <c r="CX160" s="555"/>
      <c r="CY160" s="552"/>
      <c r="CZ160" s="558"/>
      <c r="DA160" s="558"/>
      <c r="DB160" s="558"/>
      <c r="DC160" s="558"/>
      <c r="DD160" s="558"/>
      <c r="DE160" s="558"/>
      <c r="DF160" s="558"/>
      <c r="DG160" s="558"/>
      <c r="DH160" s="558"/>
      <c r="DI160" s="558"/>
      <c r="DJ160" s="612"/>
      <c r="DK160" s="571"/>
      <c r="DL160" s="571"/>
      <c r="DM160" s="675"/>
      <c r="DN160" s="551" t="s">
        <v>838</v>
      </c>
      <c r="DO160" s="555" t="s">
        <v>848</v>
      </c>
      <c r="DP160" s="552"/>
      <c r="DQ160" s="558"/>
      <c r="DR160" s="558"/>
      <c r="DS160" s="558"/>
      <c r="DT160" s="558"/>
      <c r="DU160" s="558"/>
      <c r="DV160" s="558"/>
      <c r="DW160" s="558"/>
      <c r="DX160" s="558"/>
      <c r="DY160" s="558"/>
      <c r="DZ160" s="558"/>
      <c r="EA160" s="612"/>
      <c r="EB160" s="571"/>
      <c r="EC160" s="571"/>
      <c r="ED160" s="645"/>
      <c r="EE160" s="675"/>
      <c r="EF160" s="551" t="s">
        <v>838</v>
      </c>
      <c r="EG160" s="555" t="s">
        <v>848</v>
      </c>
      <c r="EH160" s="552" t="s">
        <v>852</v>
      </c>
      <c r="EI160" s="680">
        <v>0.15</v>
      </c>
      <c r="EJ160" s="680">
        <v>0.15</v>
      </c>
      <c r="EK160" s="680">
        <v>0.15</v>
      </c>
      <c r="EL160" s="680">
        <v>0.15</v>
      </c>
      <c r="EM160" s="680">
        <v>0.15</v>
      </c>
      <c r="EN160" s="680">
        <v>0.15</v>
      </c>
      <c r="EO160" s="680">
        <v>0.15</v>
      </c>
      <c r="EP160" s="680">
        <v>0.15</v>
      </c>
      <c r="EQ160" s="680">
        <v>0.15</v>
      </c>
      <c r="ER160" s="680">
        <v>0.15</v>
      </c>
      <c r="ES160" s="716">
        <f t="shared" si="272"/>
        <v>0</v>
      </c>
      <c r="ET160" s="697">
        <f t="shared" si="273"/>
        <v>0</v>
      </c>
      <c r="EU160" s="697">
        <f t="shared" si="274"/>
        <v>0</v>
      </c>
      <c r="EW160" s="551" t="s">
        <v>838</v>
      </c>
      <c r="EX160" s="555" t="s">
        <v>848</v>
      </c>
      <c r="EY160" s="552"/>
      <c r="EZ160" s="680">
        <f t="shared" si="278"/>
        <v>0</v>
      </c>
      <c r="FA160" s="680"/>
      <c r="FB160" s="680"/>
      <c r="FC160" s="680"/>
      <c r="FD160" s="680"/>
      <c r="FE160" s="680"/>
      <c r="FF160" s="680"/>
      <c r="FG160" s="680"/>
      <c r="FH160" s="680"/>
      <c r="FI160" s="680"/>
      <c r="FJ160" s="769"/>
      <c r="FK160" s="755"/>
      <c r="FL160" s="755"/>
    </row>
    <row r="161" spans="1:168" hidden="1">
      <c r="A161" s="91"/>
      <c r="B161" s="951" t="s">
        <v>839</v>
      </c>
      <c r="C161" s="981">
        <f t="shared" si="218"/>
        <v>0</v>
      </c>
      <c r="D161" s="984" t="e">
        <f t="shared" si="282"/>
        <v>#REF!</v>
      </c>
      <c r="E161" s="984" t="e">
        <f t="shared" si="282"/>
        <v>#REF!</v>
      </c>
      <c r="F161" s="91"/>
      <c r="G161" s="983" t="e">
        <f t="shared" si="279"/>
        <v>#REF!</v>
      </c>
      <c r="H161" s="983" t="e">
        <f t="shared" si="280"/>
        <v>#REF!</v>
      </c>
      <c r="I161" s="983"/>
      <c r="J161" s="983"/>
      <c r="K161" s="983" t="e">
        <f>IF(#REF!=0,0,1)</f>
        <v>#REF!</v>
      </c>
      <c r="L161" s="983" t="e">
        <f>IF(#REF!=0,0,1)</f>
        <v>#REF!</v>
      </c>
      <c r="M161" s="983">
        <f t="shared" si="219"/>
        <v>0</v>
      </c>
      <c r="N161" s="983">
        <f t="shared" si="281"/>
        <v>0</v>
      </c>
      <c r="O161" s="91"/>
      <c r="P161" s="1187"/>
      <c r="Q161" s="1185"/>
      <c r="R161" s="1186">
        <v>3</v>
      </c>
      <c r="S161" s="1183" t="s">
        <v>853</v>
      </c>
      <c r="T161" s="1184"/>
      <c r="U161" s="892"/>
      <c r="V161" s="804">
        <f t="shared" si="259"/>
        <v>0</v>
      </c>
      <c r="W161" s="805">
        <f t="shared" si="252"/>
        <v>0</v>
      </c>
      <c r="X161" s="91"/>
      <c r="Y161" s="929">
        <f t="shared" si="237"/>
        <v>0</v>
      </c>
      <c r="Z161" s="929">
        <f t="shared" si="238"/>
        <v>0</v>
      </c>
      <c r="AA161" s="929">
        <f t="shared" si="239"/>
        <v>0</v>
      </c>
      <c r="AB161" s="929">
        <f t="shared" si="240"/>
        <v>0</v>
      </c>
      <c r="AC161" s="929">
        <f t="shared" si="241"/>
        <v>0</v>
      </c>
      <c r="AD161" s="929">
        <f t="shared" si="242"/>
        <v>0</v>
      </c>
      <c r="AE161" s="929">
        <f t="shared" si="243"/>
        <v>0</v>
      </c>
      <c r="AF161" s="929">
        <f t="shared" si="244"/>
        <v>0</v>
      </c>
      <c r="AG161" s="929">
        <f t="shared" si="245"/>
        <v>0</v>
      </c>
      <c r="AH161" s="929">
        <f t="shared" si="246"/>
        <v>0</v>
      </c>
      <c r="AI161" s="929">
        <f t="shared" si="247"/>
        <v>0</v>
      </c>
      <c r="AJ161" s="929">
        <f t="shared" si="248"/>
        <v>0</v>
      </c>
      <c r="AK161" s="929">
        <f t="shared" si="249"/>
        <v>0</v>
      </c>
      <c r="AL161" s="91"/>
      <c r="AM161" s="1014"/>
      <c r="AN161" s="1014"/>
      <c r="AO161" s="1014"/>
      <c r="AP161" s="1014"/>
      <c r="AQ161" s="1014"/>
      <c r="AR161" s="1014"/>
      <c r="AS161" s="1014"/>
      <c r="AT161" s="1014"/>
      <c r="AU161" s="1014"/>
      <c r="AV161" s="1014"/>
      <c r="AW161" s="1014"/>
      <c r="AX161" s="1014"/>
      <c r="AY161" s="1014"/>
      <c r="AZ161" s="91"/>
      <c r="BA161" s="990"/>
      <c r="BB161" s="990" t="e">
        <f t="shared" si="250"/>
        <v>#REF!</v>
      </c>
      <c r="BC161" s="990"/>
      <c r="BD161" s="991" t="e">
        <f>BR161*#REF!</f>
        <v>#REF!</v>
      </c>
      <c r="BE161" s="991" t="e">
        <f>BS161*#REF!</f>
        <v>#REF!</v>
      </c>
      <c r="BF161" s="991" t="e">
        <f>BT161*#REF!</f>
        <v>#REF!</v>
      </c>
      <c r="BG161" s="991" t="e">
        <f>BU161*#REF!</f>
        <v>#REF!</v>
      </c>
      <c r="BH161" s="1011" t="e">
        <f>BV161*#REF!</f>
        <v>#REF!</v>
      </c>
      <c r="BI161" s="991" t="e">
        <f>BW161*#REF!</f>
        <v>#REF!</v>
      </c>
      <c r="BJ161" s="991" t="e">
        <f>BX161*#REF!</f>
        <v>#REF!</v>
      </c>
      <c r="BK161" s="991" t="e">
        <f>BY161*#REF!</f>
        <v>#REF!</v>
      </c>
      <c r="BL161" s="991" t="e">
        <f>BZ161*#REF!</f>
        <v>#REF!</v>
      </c>
      <c r="BM161" s="991" t="e">
        <f>CA161*#REF!</f>
        <v>#REF!</v>
      </c>
      <c r="BN161" s="91"/>
      <c r="BO161" s="992" t="str">
        <f t="shared" si="220"/>
        <v>2.6.3</v>
      </c>
      <c r="BP161" s="992" t="str">
        <f t="shared" si="221"/>
        <v>LR2 2.2</v>
      </c>
      <c r="BQ161" s="981">
        <f t="shared" si="222"/>
        <v>0</v>
      </c>
      <c r="BR161" s="993">
        <f t="shared" si="223"/>
        <v>0</v>
      </c>
      <c r="BS161" s="993">
        <f t="shared" si="224"/>
        <v>0</v>
      </c>
      <c r="BT161" s="993">
        <f t="shared" si="225"/>
        <v>0</v>
      </c>
      <c r="BU161" s="993">
        <f t="shared" si="226"/>
        <v>0</v>
      </c>
      <c r="BV161" s="1012">
        <f t="shared" si="227"/>
        <v>0</v>
      </c>
      <c r="BW161" s="993">
        <f t="shared" si="228"/>
        <v>0</v>
      </c>
      <c r="BX161" s="993">
        <f t="shared" si="229"/>
        <v>0</v>
      </c>
      <c r="BY161" s="993">
        <f t="shared" si="230"/>
        <v>0</v>
      </c>
      <c r="BZ161" s="993">
        <f t="shared" si="231"/>
        <v>0</v>
      </c>
      <c r="CA161" s="993">
        <f t="shared" si="232"/>
        <v>0</v>
      </c>
      <c r="CB161" s="1178">
        <f t="shared" si="233"/>
        <v>0</v>
      </c>
      <c r="CC161" s="1033">
        <f t="shared" si="234"/>
        <v>0</v>
      </c>
      <c r="CD161" s="1033">
        <f t="shared" si="235"/>
        <v>0</v>
      </c>
      <c r="CE161" s="675"/>
      <c r="CF161" s="551"/>
      <c r="CG161" s="555"/>
      <c r="CH161" s="552"/>
      <c r="CI161" s="558"/>
      <c r="CJ161" s="558"/>
      <c r="CK161" s="558"/>
      <c r="CL161" s="558"/>
      <c r="CM161" s="558"/>
      <c r="CN161" s="558"/>
      <c r="CO161" s="558"/>
      <c r="CP161" s="558"/>
      <c r="CQ161" s="558"/>
      <c r="CR161" s="558"/>
      <c r="CS161" s="612"/>
      <c r="CT161" s="571"/>
      <c r="CU161" s="571"/>
      <c r="CV161" s="675"/>
      <c r="CW161" s="551"/>
      <c r="CX161" s="555"/>
      <c r="CY161" s="552"/>
      <c r="CZ161" s="558"/>
      <c r="DA161" s="558"/>
      <c r="DB161" s="558"/>
      <c r="DC161" s="558"/>
      <c r="DD161" s="558"/>
      <c r="DE161" s="558"/>
      <c r="DF161" s="558"/>
      <c r="DG161" s="558"/>
      <c r="DH161" s="558"/>
      <c r="DI161" s="558"/>
      <c r="DJ161" s="612"/>
      <c r="DK161" s="571"/>
      <c r="DL161" s="571"/>
      <c r="DM161" s="675"/>
      <c r="DN161" s="551" t="s">
        <v>839</v>
      </c>
      <c r="DO161" s="555" t="s">
        <v>848</v>
      </c>
      <c r="DP161" s="552"/>
      <c r="DQ161" s="558"/>
      <c r="DR161" s="558"/>
      <c r="DS161" s="558"/>
      <c r="DT161" s="558"/>
      <c r="DU161" s="558"/>
      <c r="DV161" s="558"/>
      <c r="DW161" s="558"/>
      <c r="DX161" s="558"/>
      <c r="DY161" s="558"/>
      <c r="DZ161" s="558"/>
      <c r="EA161" s="612"/>
      <c r="EB161" s="571"/>
      <c r="EC161" s="571"/>
      <c r="ED161" s="645"/>
      <c r="EE161" s="675"/>
      <c r="EF161" s="551" t="s">
        <v>839</v>
      </c>
      <c r="EG161" s="555" t="s">
        <v>848</v>
      </c>
      <c r="EH161" s="552" t="s">
        <v>854</v>
      </c>
      <c r="EI161" s="680">
        <v>0.15</v>
      </c>
      <c r="EJ161" s="680">
        <v>0.15</v>
      </c>
      <c r="EK161" s="680">
        <v>0.15</v>
      </c>
      <c r="EL161" s="680">
        <v>0.15</v>
      </c>
      <c r="EM161" s="680">
        <v>0.15</v>
      </c>
      <c r="EN161" s="680">
        <v>0.15</v>
      </c>
      <c r="EO161" s="680">
        <v>0.15</v>
      </c>
      <c r="EP161" s="680">
        <v>0.15</v>
      </c>
      <c r="EQ161" s="680">
        <v>0.15</v>
      </c>
      <c r="ER161" s="680">
        <v>0.15</v>
      </c>
      <c r="ES161" s="716">
        <f t="shared" si="272"/>
        <v>0</v>
      </c>
      <c r="ET161" s="697">
        <f t="shared" si="273"/>
        <v>0</v>
      </c>
      <c r="EU161" s="697">
        <f t="shared" si="274"/>
        <v>0</v>
      </c>
      <c r="EW161" s="551" t="s">
        <v>839</v>
      </c>
      <c r="EX161" s="555" t="s">
        <v>848</v>
      </c>
      <c r="EY161" s="552"/>
      <c r="EZ161" s="680">
        <f t="shared" si="278"/>
        <v>0</v>
      </c>
      <c r="FA161" s="680"/>
      <c r="FB161" s="680"/>
      <c r="FC161" s="680"/>
      <c r="FD161" s="680"/>
      <c r="FE161" s="680"/>
      <c r="FF161" s="680"/>
      <c r="FG161" s="680"/>
      <c r="FH161" s="680"/>
      <c r="FI161" s="680"/>
      <c r="FJ161" s="769"/>
      <c r="FK161" s="755"/>
      <c r="FL161" s="755"/>
    </row>
    <row r="162" spans="1:168" hidden="1">
      <c r="A162" s="91"/>
      <c r="B162" s="951" t="s">
        <v>840</v>
      </c>
      <c r="C162" s="981">
        <f t="shared" si="218"/>
        <v>0</v>
      </c>
      <c r="D162" s="984" t="e">
        <f t="shared" si="282"/>
        <v>#REF!</v>
      </c>
      <c r="E162" s="984" t="e">
        <f t="shared" si="282"/>
        <v>#REF!</v>
      </c>
      <c r="F162" s="91"/>
      <c r="G162" s="983" t="e">
        <f t="shared" si="279"/>
        <v>#REF!</v>
      </c>
      <c r="H162" s="983" t="e">
        <f t="shared" si="280"/>
        <v>#REF!</v>
      </c>
      <c r="I162" s="983"/>
      <c r="J162" s="983"/>
      <c r="K162" s="983" t="e">
        <f>IF(#REF!=0,0,1)</f>
        <v>#REF!</v>
      </c>
      <c r="L162" s="983" t="e">
        <f>IF(#REF!=0,0,1)</f>
        <v>#REF!</v>
      </c>
      <c r="M162" s="983">
        <f t="shared" si="219"/>
        <v>0</v>
      </c>
      <c r="N162" s="983">
        <f t="shared" si="281"/>
        <v>0</v>
      </c>
      <c r="O162" s="91"/>
      <c r="P162" s="1187"/>
      <c r="Q162" s="1185"/>
      <c r="R162" s="1186">
        <v>4</v>
      </c>
      <c r="S162" s="1183" t="s">
        <v>855</v>
      </c>
      <c r="T162" s="1184"/>
      <c r="U162" s="892"/>
      <c r="V162" s="804">
        <f t="shared" si="259"/>
        <v>0</v>
      </c>
      <c r="W162" s="805">
        <f t="shared" si="252"/>
        <v>0</v>
      </c>
      <c r="X162" s="91"/>
      <c r="Y162" s="929">
        <f t="shared" si="237"/>
        <v>0</v>
      </c>
      <c r="Z162" s="929">
        <f t="shared" si="238"/>
        <v>0</v>
      </c>
      <c r="AA162" s="929">
        <f t="shared" si="239"/>
        <v>0</v>
      </c>
      <c r="AB162" s="929">
        <f t="shared" si="240"/>
        <v>0</v>
      </c>
      <c r="AC162" s="929">
        <f t="shared" si="241"/>
        <v>0</v>
      </c>
      <c r="AD162" s="929">
        <f t="shared" si="242"/>
        <v>0</v>
      </c>
      <c r="AE162" s="929">
        <f t="shared" si="243"/>
        <v>0</v>
      </c>
      <c r="AF162" s="929">
        <f t="shared" si="244"/>
        <v>0</v>
      </c>
      <c r="AG162" s="929">
        <f t="shared" si="245"/>
        <v>0</v>
      </c>
      <c r="AH162" s="929">
        <f t="shared" si="246"/>
        <v>0</v>
      </c>
      <c r="AI162" s="929">
        <f t="shared" si="247"/>
        <v>0</v>
      </c>
      <c r="AJ162" s="929">
        <f t="shared" si="248"/>
        <v>0</v>
      </c>
      <c r="AK162" s="929">
        <f t="shared" si="249"/>
        <v>0</v>
      </c>
      <c r="AL162" s="91"/>
      <c r="AM162" s="1014"/>
      <c r="AN162" s="1014"/>
      <c r="AO162" s="1014"/>
      <c r="AP162" s="1014"/>
      <c r="AQ162" s="1014"/>
      <c r="AR162" s="1014"/>
      <c r="AS162" s="1014"/>
      <c r="AT162" s="1014"/>
      <c r="AU162" s="1014"/>
      <c r="AV162" s="1014"/>
      <c r="AW162" s="1014"/>
      <c r="AX162" s="1014"/>
      <c r="AY162" s="1014"/>
      <c r="AZ162" s="91"/>
      <c r="BA162" s="990"/>
      <c r="BB162" s="990" t="e">
        <f t="shared" si="250"/>
        <v>#REF!</v>
      </c>
      <c r="BC162" s="990"/>
      <c r="BD162" s="991" t="e">
        <f>BR162*#REF!</f>
        <v>#REF!</v>
      </c>
      <c r="BE162" s="991" t="e">
        <f>BS162*#REF!</f>
        <v>#REF!</v>
      </c>
      <c r="BF162" s="991" t="e">
        <f>BT162*#REF!</f>
        <v>#REF!</v>
      </c>
      <c r="BG162" s="991" t="e">
        <f>BU162*#REF!</f>
        <v>#REF!</v>
      </c>
      <c r="BH162" s="1011" t="e">
        <f>BV162*#REF!</f>
        <v>#REF!</v>
      </c>
      <c r="BI162" s="991" t="e">
        <f>BW162*#REF!</f>
        <v>#REF!</v>
      </c>
      <c r="BJ162" s="991" t="e">
        <f>BX162*#REF!</f>
        <v>#REF!</v>
      </c>
      <c r="BK162" s="991" t="e">
        <f>BY162*#REF!</f>
        <v>#REF!</v>
      </c>
      <c r="BL162" s="991" t="e">
        <f>BZ162*#REF!</f>
        <v>#REF!</v>
      </c>
      <c r="BM162" s="991" t="e">
        <f>CA162*#REF!</f>
        <v>#REF!</v>
      </c>
      <c r="BN162" s="91"/>
      <c r="BO162" s="992" t="str">
        <f t="shared" si="220"/>
        <v>2.6.4</v>
      </c>
      <c r="BP162" s="992" t="str">
        <f t="shared" si="221"/>
        <v>LR2 2.2</v>
      </c>
      <c r="BQ162" s="981">
        <f t="shared" si="222"/>
        <v>0</v>
      </c>
      <c r="BR162" s="993">
        <f t="shared" si="223"/>
        <v>0</v>
      </c>
      <c r="BS162" s="993">
        <f t="shared" si="224"/>
        <v>0</v>
      </c>
      <c r="BT162" s="993">
        <f t="shared" si="225"/>
        <v>0</v>
      </c>
      <c r="BU162" s="993">
        <f t="shared" si="226"/>
        <v>0</v>
      </c>
      <c r="BV162" s="1012">
        <f t="shared" si="227"/>
        <v>0</v>
      </c>
      <c r="BW162" s="993">
        <f t="shared" si="228"/>
        <v>0</v>
      </c>
      <c r="BX162" s="993">
        <f t="shared" si="229"/>
        <v>0</v>
      </c>
      <c r="BY162" s="993">
        <f t="shared" si="230"/>
        <v>0</v>
      </c>
      <c r="BZ162" s="993">
        <f t="shared" si="231"/>
        <v>0</v>
      </c>
      <c r="CA162" s="993">
        <f t="shared" si="232"/>
        <v>0</v>
      </c>
      <c r="CB162" s="1178">
        <f t="shared" si="233"/>
        <v>0</v>
      </c>
      <c r="CC162" s="1033">
        <f t="shared" si="234"/>
        <v>0</v>
      </c>
      <c r="CD162" s="1033">
        <f t="shared" si="235"/>
        <v>0</v>
      </c>
      <c r="CE162" s="675"/>
      <c r="CF162" s="551"/>
      <c r="CG162" s="555"/>
      <c r="CH162" s="552"/>
      <c r="CI162" s="558"/>
      <c r="CJ162" s="558"/>
      <c r="CK162" s="558"/>
      <c r="CL162" s="558"/>
      <c r="CM162" s="558"/>
      <c r="CN162" s="558"/>
      <c r="CO162" s="558"/>
      <c r="CP162" s="558"/>
      <c r="CQ162" s="558"/>
      <c r="CR162" s="558"/>
      <c r="CS162" s="612"/>
      <c r="CT162" s="571"/>
      <c r="CU162" s="571"/>
      <c r="CV162" s="675"/>
      <c r="CW162" s="551"/>
      <c r="CX162" s="555"/>
      <c r="CY162" s="552"/>
      <c r="CZ162" s="558"/>
      <c r="DA162" s="558"/>
      <c r="DB162" s="558"/>
      <c r="DC162" s="558"/>
      <c r="DD162" s="558"/>
      <c r="DE162" s="558"/>
      <c r="DF162" s="558"/>
      <c r="DG162" s="558"/>
      <c r="DH162" s="558"/>
      <c r="DI162" s="558"/>
      <c r="DJ162" s="612"/>
      <c r="DK162" s="571"/>
      <c r="DL162" s="571"/>
      <c r="DM162" s="675"/>
      <c r="DN162" s="551" t="s">
        <v>840</v>
      </c>
      <c r="DO162" s="555" t="s">
        <v>848</v>
      </c>
      <c r="DP162" s="552"/>
      <c r="DQ162" s="558"/>
      <c r="DR162" s="558"/>
      <c r="DS162" s="558"/>
      <c r="DT162" s="558"/>
      <c r="DU162" s="558"/>
      <c r="DV162" s="558"/>
      <c r="DW162" s="558"/>
      <c r="DX162" s="558"/>
      <c r="DY162" s="558"/>
      <c r="DZ162" s="558"/>
      <c r="EA162" s="612"/>
      <c r="EB162" s="571"/>
      <c r="EC162" s="571"/>
      <c r="ED162" s="645"/>
      <c r="EE162" s="675"/>
      <c r="EF162" s="551" t="s">
        <v>840</v>
      </c>
      <c r="EG162" s="555" t="s">
        <v>848</v>
      </c>
      <c r="EH162" s="552" t="s">
        <v>856</v>
      </c>
      <c r="EI162" s="680">
        <v>0.15</v>
      </c>
      <c r="EJ162" s="680">
        <v>0.15</v>
      </c>
      <c r="EK162" s="680">
        <v>0.15</v>
      </c>
      <c r="EL162" s="680">
        <v>0.15</v>
      </c>
      <c r="EM162" s="680">
        <v>0.15</v>
      </c>
      <c r="EN162" s="680">
        <v>0.15</v>
      </c>
      <c r="EO162" s="680">
        <v>0.15</v>
      </c>
      <c r="EP162" s="680">
        <v>0.15</v>
      </c>
      <c r="EQ162" s="680">
        <v>0.15</v>
      </c>
      <c r="ER162" s="680">
        <v>0.15</v>
      </c>
      <c r="ES162" s="716">
        <f t="shared" si="272"/>
        <v>0</v>
      </c>
      <c r="ET162" s="697">
        <f t="shared" si="273"/>
        <v>0</v>
      </c>
      <c r="EU162" s="697">
        <f t="shared" si="274"/>
        <v>0</v>
      </c>
      <c r="EW162" s="551" t="s">
        <v>840</v>
      </c>
      <c r="EX162" s="555" t="s">
        <v>848</v>
      </c>
      <c r="EY162" s="552"/>
      <c r="EZ162" s="680">
        <f t="shared" si="278"/>
        <v>0</v>
      </c>
      <c r="FA162" s="680"/>
      <c r="FB162" s="680"/>
      <c r="FC162" s="680"/>
      <c r="FD162" s="680"/>
      <c r="FE162" s="680"/>
      <c r="FF162" s="680"/>
      <c r="FG162" s="680"/>
      <c r="FH162" s="680"/>
      <c r="FI162" s="680"/>
      <c r="FJ162" s="769"/>
      <c r="FK162" s="755"/>
      <c r="FL162" s="755"/>
    </row>
    <row r="163" spans="1:168" hidden="1">
      <c r="A163" s="91"/>
      <c r="B163" s="951" t="s">
        <v>841</v>
      </c>
      <c r="C163" s="981">
        <f t="shared" si="218"/>
        <v>0</v>
      </c>
      <c r="D163" s="984" t="e">
        <f t="shared" si="282"/>
        <v>#REF!</v>
      </c>
      <c r="E163" s="984" t="e">
        <f t="shared" si="282"/>
        <v>#REF!</v>
      </c>
      <c r="F163" s="91"/>
      <c r="G163" s="983" t="e">
        <f t="shared" si="279"/>
        <v>#REF!</v>
      </c>
      <c r="H163" s="983" t="e">
        <f t="shared" si="280"/>
        <v>#REF!</v>
      </c>
      <c r="I163" s="983"/>
      <c r="J163" s="983"/>
      <c r="K163" s="983" t="e">
        <f>IF(#REF!=0,0,1)</f>
        <v>#REF!</v>
      </c>
      <c r="L163" s="983" t="e">
        <f>IF(#REF!=0,0,1)</f>
        <v>#REF!</v>
      </c>
      <c r="M163" s="983">
        <f t="shared" si="219"/>
        <v>0</v>
      </c>
      <c r="N163" s="983">
        <f t="shared" si="281"/>
        <v>0</v>
      </c>
      <c r="O163" s="91"/>
      <c r="P163" s="1187"/>
      <c r="Q163" s="1185"/>
      <c r="R163" s="1186">
        <v>5</v>
      </c>
      <c r="S163" s="1183" t="s">
        <v>857</v>
      </c>
      <c r="T163" s="1184"/>
      <c r="U163" s="892"/>
      <c r="V163" s="804">
        <f t="shared" si="259"/>
        <v>0</v>
      </c>
      <c r="W163" s="805">
        <f t="shared" si="252"/>
        <v>0</v>
      </c>
      <c r="X163" s="91"/>
      <c r="Y163" s="929">
        <f t="shared" si="237"/>
        <v>0</v>
      </c>
      <c r="Z163" s="929">
        <f t="shared" si="238"/>
        <v>0</v>
      </c>
      <c r="AA163" s="929">
        <f t="shared" si="239"/>
        <v>0</v>
      </c>
      <c r="AB163" s="929">
        <f t="shared" si="240"/>
        <v>0</v>
      </c>
      <c r="AC163" s="929">
        <f t="shared" si="241"/>
        <v>0</v>
      </c>
      <c r="AD163" s="929">
        <f t="shared" si="242"/>
        <v>0</v>
      </c>
      <c r="AE163" s="929">
        <f t="shared" si="243"/>
        <v>0</v>
      </c>
      <c r="AF163" s="929">
        <f t="shared" si="244"/>
        <v>0</v>
      </c>
      <c r="AG163" s="929">
        <f t="shared" si="245"/>
        <v>0</v>
      </c>
      <c r="AH163" s="929">
        <f t="shared" si="246"/>
        <v>0</v>
      </c>
      <c r="AI163" s="929">
        <f t="shared" si="247"/>
        <v>0</v>
      </c>
      <c r="AJ163" s="929">
        <f t="shared" si="248"/>
        <v>0</v>
      </c>
      <c r="AK163" s="929">
        <f t="shared" si="249"/>
        <v>0</v>
      </c>
      <c r="AL163" s="91"/>
      <c r="AM163" s="1014"/>
      <c r="AN163" s="1014"/>
      <c r="AO163" s="1014"/>
      <c r="AP163" s="1014"/>
      <c r="AQ163" s="1014"/>
      <c r="AR163" s="1014"/>
      <c r="AS163" s="1014"/>
      <c r="AT163" s="1014"/>
      <c r="AU163" s="1014"/>
      <c r="AV163" s="1014"/>
      <c r="AW163" s="1014"/>
      <c r="AX163" s="1014"/>
      <c r="AY163" s="1014"/>
      <c r="AZ163" s="91"/>
      <c r="BA163" s="990"/>
      <c r="BB163" s="990" t="e">
        <f t="shared" si="250"/>
        <v>#REF!</v>
      </c>
      <c r="BC163" s="990"/>
      <c r="BD163" s="991" t="e">
        <f>BR163*#REF!</f>
        <v>#REF!</v>
      </c>
      <c r="BE163" s="991" t="e">
        <f>BS163*#REF!</f>
        <v>#REF!</v>
      </c>
      <c r="BF163" s="991" t="e">
        <f>BT163*#REF!</f>
        <v>#REF!</v>
      </c>
      <c r="BG163" s="991" t="e">
        <f>BU163*#REF!</f>
        <v>#REF!</v>
      </c>
      <c r="BH163" s="1011" t="e">
        <f>BV163*#REF!</f>
        <v>#REF!</v>
      </c>
      <c r="BI163" s="991" t="e">
        <f>BW163*#REF!</f>
        <v>#REF!</v>
      </c>
      <c r="BJ163" s="991" t="e">
        <f>BX163*#REF!</f>
        <v>#REF!</v>
      </c>
      <c r="BK163" s="991" t="e">
        <f>BY163*#REF!</f>
        <v>#REF!</v>
      </c>
      <c r="BL163" s="991" t="e">
        <f>BZ163*#REF!</f>
        <v>#REF!</v>
      </c>
      <c r="BM163" s="991" t="e">
        <f>CA163*#REF!</f>
        <v>#REF!</v>
      </c>
      <c r="BN163" s="91"/>
      <c r="BO163" s="992" t="str">
        <f t="shared" si="220"/>
        <v>2.6.5</v>
      </c>
      <c r="BP163" s="992" t="str">
        <f t="shared" si="221"/>
        <v>LR2 2.2</v>
      </c>
      <c r="BQ163" s="981">
        <f t="shared" si="222"/>
        <v>0</v>
      </c>
      <c r="BR163" s="993">
        <f t="shared" si="223"/>
        <v>0</v>
      </c>
      <c r="BS163" s="993">
        <f t="shared" si="224"/>
        <v>0</v>
      </c>
      <c r="BT163" s="993">
        <f t="shared" si="225"/>
        <v>0</v>
      </c>
      <c r="BU163" s="993">
        <f t="shared" si="226"/>
        <v>0</v>
      </c>
      <c r="BV163" s="1012">
        <f t="shared" si="227"/>
        <v>0</v>
      </c>
      <c r="BW163" s="993">
        <f t="shared" si="228"/>
        <v>0</v>
      </c>
      <c r="BX163" s="993">
        <f t="shared" si="229"/>
        <v>0</v>
      </c>
      <c r="BY163" s="993">
        <f t="shared" si="230"/>
        <v>0</v>
      </c>
      <c r="BZ163" s="993">
        <f t="shared" si="231"/>
        <v>0</v>
      </c>
      <c r="CA163" s="993">
        <f t="shared" si="232"/>
        <v>0</v>
      </c>
      <c r="CB163" s="1178">
        <f t="shared" si="233"/>
        <v>0</v>
      </c>
      <c r="CC163" s="1033">
        <f t="shared" si="234"/>
        <v>0</v>
      </c>
      <c r="CD163" s="1033">
        <f t="shared" si="235"/>
        <v>0</v>
      </c>
      <c r="CE163" s="675"/>
      <c r="CF163" s="551"/>
      <c r="CG163" s="555"/>
      <c r="CH163" s="552"/>
      <c r="CI163" s="558"/>
      <c r="CJ163" s="558"/>
      <c r="CK163" s="558"/>
      <c r="CL163" s="558"/>
      <c r="CM163" s="558"/>
      <c r="CN163" s="558"/>
      <c r="CO163" s="558"/>
      <c r="CP163" s="558"/>
      <c r="CQ163" s="558"/>
      <c r="CR163" s="558"/>
      <c r="CS163" s="612"/>
      <c r="CT163" s="571"/>
      <c r="CU163" s="571"/>
      <c r="CV163" s="675"/>
      <c r="CW163" s="551"/>
      <c r="CX163" s="555"/>
      <c r="CY163" s="552"/>
      <c r="CZ163" s="558"/>
      <c r="DA163" s="558"/>
      <c r="DB163" s="558"/>
      <c r="DC163" s="558"/>
      <c r="DD163" s="558"/>
      <c r="DE163" s="558"/>
      <c r="DF163" s="558"/>
      <c r="DG163" s="558"/>
      <c r="DH163" s="558"/>
      <c r="DI163" s="558"/>
      <c r="DJ163" s="612"/>
      <c r="DK163" s="571"/>
      <c r="DL163" s="571"/>
      <c r="DM163" s="675"/>
      <c r="DN163" s="551" t="s">
        <v>841</v>
      </c>
      <c r="DO163" s="555" t="s">
        <v>848</v>
      </c>
      <c r="DP163" s="552"/>
      <c r="DQ163" s="558"/>
      <c r="DR163" s="558"/>
      <c r="DS163" s="558"/>
      <c r="DT163" s="558"/>
      <c r="DU163" s="558"/>
      <c r="DV163" s="558"/>
      <c r="DW163" s="558"/>
      <c r="DX163" s="558"/>
      <c r="DY163" s="558"/>
      <c r="DZ163" s="558"/>
      <c r="EA163" s="612"/>
      <c r="EB163" s="571"/>
      <c r="EC163" s="571"/>
      <c r="ED163" s="645"/>
      <c r="EE163" s="675"/>
      <c r="EF163" s="551" t="s">
        <v>841</v>
      </c>
      <c r="EG163" s="555" t="s">
        <v>848</v>
      </c>
      <c r="EH163" s="552" t="s">
        <v>858</v>
      </c>
      <c r="EI163" s="680">
        <v>0.15</v>
      </c>
      <c r="EJ163" s="680">
        <v>0.15</v>
      </c>
      <c r="EK163" s="680">
        <v>0.15</v>
      </c>
      <c r="EL163" s="680">
        <v>0.15</v>
      </c>
      <c r="EM163" s="680">
        <v>0.15</v>
      </c>
      <c r="EN163" s="680">
        <v>0.15</v>
      </c>
      <c r="EO163" s="680">
        <v>0.15</v>
      </c>
      <c r="EP163" s="680">
        <v>0.15</v>
      </c>
      <c r="EQ163" s="680">
        <v>0.15</v>
      </c>
      <c r="ER163" s="680">
        <v>0.15</v>
      </c>
      <c r="ES163" s="716">
        <f t="shared" si="272"/>
        <v>0</v>
      </c>
      <c r="ET163" s="697">
        <f t="shared" si="273"/>
        <v>0</v>
      </c>
      <c r="EU163" s="697">
        <f t="shared" si="274"/>
        <v>0</v>
      </c>
      <c r="EW163" s="551" t="s">
        <v>841</v>
      </c>
      <c r="EX163" s="555" t="s">
        <v>848</v>
      </c>
      <c r="EY163" s="552"/>
      <c r="EZ163" s="680">
        <f t="shared" si="278"/>
        <v>0</v>
      </c>
      <c r="FA163" s="680"/>
      <c r="FB163" s="680"/>
      <c r="FC163" s="680"/>
      <c r="FD163" s="680"/>
      <c r="FE163" s="680"/>
      <c r="FF163" s="680"/>
      <c r="FG163" s="680"/>
      <c r="FH163" s="680"/>
      <c r="FI163" s="680"/>
      <c r="FJ163" s="769"/>
      <c r="FK163" s="755"/>
      <c r="FL163" s="755"/>
    </row>
    <row r="164" spans="1:168" hidden="1">
      <c r="A164" s="91"/>
      <c r="B164" s="951" t="s">
        <v>842</v>
      </c>
      <c r="C164" s="981">
        <f t="shared" si="218"/>
        <v>0</v>
      </c>
      <c r="D164" s="984" t="e">
        <f>IF(I$158&gt;0,G164/I$158,0)</f>
        <v>#REF!</v>
      </c>
      <c r="E164" s="984" t="e">
        <f>IF(J$158&gt;0,H164/J$158,0)</f>
        <v>#REF!</v>
      </c>
      <c r="F164" s="91"/>
      <c r="G164" s="983" t="e">
        <f t="shared" si="279"/>
        <v>#REF!</v>
      </c>
      <c r="H164" s="983" t="e">
        <f t="shared" si="280"/>
        <v>#REF!</v>
      </c>
      <c r="I164" s="983"/>
      <c r="J164" s="983"/>
      <c r="K164" s="983" t="e">
        <f>IF(#REF!=0,0,1)</f>
        <v>#REF!</v>
      </c>
      <c r="L164" s="983" t="e">
        <f>IF(#REF!=0,0,1)</f>
        <v>#REF!</v>
      </c>
      <c r="M164" s="983">
        <f t="shared" si="219"/>
        <v>0</v>
      </c>
      <c r="N164" s="983">
        <f t="shared" si="281"/>
        <v>0</v>
      </c>
      <c r="O164" s="91"/>
      <c r="P164" s="1187"/>
      <c r="Q164" s="1185"/>
      <c r="R164" s="1186">
        <v>6</v>
      </c>
      <c r="S164" s="1183" t="s">
        <v>859</v>
      </c>
      <c r="T164" s="1184"/>
      <c r="U164" s="892"/>
      <c r="V164" s="804">
        <f t="shared" si="259"/>
        <v>0</v>
      </c>
      <c r="W164" s="805">
        <f t="shared" si="252"/>
        <v>0</v>
      </c>
      <c r="X164" s="91"/>
      <c r="Y164" s="929">
        <f t="shared" si="237"/>
        <v>0</v>
      </c>
      <c r="Z164" s="929">
        <f t="shared" si="238"/>
        <v>0</v>
      </c>
      <c r="AA164" s="929">
        <f t="shared" si="239"/>
        <v>0</v>
      </c>
      <c r="AB164" s="929">
        <f t="shared" si="240"/>
        <v>0</v>
      </c>
      <c r="AC164" s="929">
        <f t="shared" si="241"/>
        <v>0</v>
      </c>
      <c r="AD164" s="929">
        <f t="shared" si="242"/>
        <v>0</v>
      </c>
      <c r="AE164" s="929">
        <f t="shared" si="243"/>
        <v>0</v>
      </c>
      <c r="AF164" s="929">
        <f t="shared" si="244"/>
        <v>0</v>
      </c>
      <c r="AG164" s="929">
        <f t="shared" si="245"/>
        <v>0</v>
      </c>
      <c r="AH164" s="929">
        <f t="shared" si="246"/>
        <v>0</v>
      </c>
      <c r="AI164" s="929">
        <f t="shared" si="247"/>
        <v>0</v>
      </c>
      <c r="AJ164" s="929">
        <f t="shared" si="248"/>
        <v>0</v>
      </c>
      <c r="AK164" s="929">
        <f t="shared" si="249"/>
        <v>0</v>
      </c>
      <c r="AL164" s="91"/>
      <c r="AM164" s="1014"/>
      <c r="AN164" s="1014"/>
      <c r="AO164" s="1014"/>
      <c r="AP164" s="1014"/>
      <c r="AQ164" s="1014"/>
      <c r="AR164" s="1014"/>
      <c r="AS164" s="1014"/>
      <c r="AT164" s="1014"/>
      <c r="AU164" s="1014"/>
      <c r="AV164" s="1014"/>
      <c r="AW164" s="1014"/>
      <c r="AX164" s="1014"/>
      <c r="AY164" s="1014"/>
      <c r="AZ164" s="91"/>
      <c r="BA164" s="990"/>
      <c r="BB164" s="990" t="e">
        <f t="shared" si="250"/>
        <v>#REF!</v>
      </c>
      <c r="BC164" s="990"/>
      <c r="BD164" s="991" t="e">
        <f>BR164*#REF!</f>
        <v>#REF!</v>
      </c>
      <c r="BE164" s="991" t="e">
        <f>BS164*#REF!</f>
        <v>#REF!</v>
      </c>
      <c r="BF164" s="991" t="e">
        <f>BT164*#REF!</f>
        <v>#REF!</v>
      </c>
      <c r="BG164" s="991" t="e">
        <f>BU164*#REF!</f>
        <v>#REF!</v>
      </c>
      <c r="BH164" s="1011" t="e">
        <f>BV164*#REF!</f>
        <v>#REF!</v>
      </c>
      <c r="BI164" s="991" t="e">
        <f>BW164*#REF!</f>
        <v>#REF!</v>
      </c>
      <c r="BJ164" s="991" t="e">
        <f>BX164*#REF!</f>
        <v>#REF!</v>
      </c>
      <c r="BK164" s="991" t="e">
        <f>BY164*#REF!</f>
        <v>#REF!</v>
      </c>
      <c r="BL164" s="991" t="e">
        <f>BZ164*#REF!</f>
        <v>#REF!</v>
      </c>
      <c r="BM164" s="991" t="e">
        <f>CA164*#REF!</f>
        <v>#REF!</v>
      </c>
      <c r="BN164" s="91"/>
      <c r="BO164" s="992" t="str">
        <f t="shared" si="220"/>
        <v>2.6.6</v>
      </c>
      <c r="BP164" s="992" t="str">
        <f t="shared" si="221"/>
        <v>LR2 2.2</v>
      </c>
      <c r="BQ164" s="981">
        <f t="shared" si="222"/>
        <v>0</v>
      </c>
      <c r="BR164" s="993">
        <f t="shared" si="223"/>
        <v>0</v>
      </c>
      <c r="BS164" s="993">
        <f t="shared" si="224"/>
        <v>0</v>
      </c>
      <c r="BT164" s="993">
        <f t="shared" si="225"/>
        <v>0</v>
      </c>
      <c r="BU164" s="993">
        <f t="shared" si="226"/>
        <v>0</v>
      </c>
      <c r="BV164" s="1012">
        <f t="shared" si="227"/>
        <v>0</v>
      </c>
      <c r="BW164" s="993">
        <f t="shared" si="228"/>
        <v>0</v>
      </c>
      <c r="BX164" s="993">
        <f t="shared" si="229"/>
        <v>0</v>
      </c>
      <c r="BY164" s="993">
        <f t="shared" si="230"/>
        <v>0</v>
      </c>
      <c r="BZ164" s="993">
        <f t="shared" si="231"/>
        <v>0</v>
      </c>
      <c r="CA164" s="993">
        <f t="shared" si="232"/>
        <v>0</v>
      </c>
      <c r="CB164" s="1178">
        <f t="shared" si="233"/>
        <v>0</v>
      </c>
      <c r="CC164" s="1033">
        <f t="shared" si="234"/>
        <v>0</v>
      </c>
      <c r="CD164" s="1033">
        <f t="shared" si="235"/>
        <v>0</v>
      </c>
      <c r="CE164" s="675"/>
      <c r="CF164" s="551"/>
      <c r="CG164" s="555"/>
      <c r="CH164" s="552"/>
      <c r="CI164" s="558"/>
      <c r="CJ164" s="558"/>
      <c r="CK164" s="558"/>
      <c r="CL164" s="558"/>
      <c r="CM164" s="558"/>
      <c r="CN164" s="558"/>
      <c r="CO164" s="558"/>
      <c r="CP164" s="558"/>
      <c r="CQ164" s="558"/>
      <c r="CR164" s="558"/>
      <c r="CS164" s="612"/>
      <c r="CT164" s="571"/>
      <c r="CU164" s="571"/>
      <c r="CV164" s="675"/>
      <c r="CW164" s="551"/>
      <c r="CX164" s="555"/>
      <c r="CY164" s="552"/>
      <c r="CZ164" s="558"/>
      <c r="DA164" s="558"/>
      <c r="DB164" s="558"/>
      <c r="DC164" s="558"/>
      <c r="DD164" s="558"/>
      <c r="DE164" s="558"/>
      <c r="DF164" s="558"/>
      <c r="DG164" s="558"/>
      <c r="DH164" s="558"/>
      <c r="DI164" s="558"/>
      <c r="DJ164" s="612"/>
      <c r="DK164" s="571"/>
      <c r="DL164" s="571"/>
      <c r="DM164" s="675"/>
      <c r="DN164" s="551" t="s">
        <v>842</v>
      </c>
      <c r="DO164" s="555" t="s">
        <v>848</v>
      </c>
      <c r="DP164" s="552"/>
      <c r="DQ164" s="558"/>
      <c r="DR164" s="558"/>
      <c r="DS164" s="558"/>
      <c r="DT164" s="558"/>
      <c r="DU164" s="558"/>
      <c r="DV164" s="558"/>
      <c r="DW164" s="558"/>
      <c r="DX164" s="558"/>
      <c r="DY164" s="558"/>
      <c r="DZ164" s="558"/>
      <c r="EA164" s="612"/>
      <c r="EB164" s="571"/>
      <c r="EC164" s="571"/>
      <c r="ED164" s="645"/>
      <c r="EE164" s="675"/>
      <c r="EF164" s="551" t="s">
        <v>842</v>
      </c>
      <c r="EG164" s="555" t="s">
        <v>848</v>
      </c>
      <c r="EH164" s="552" t="s">
        <v>860</v>
      </c>
      <c r="EI164" s="680">
        <v>0.15</v>
      </c>
      <c r="EJ164" s="680">
        <v>0.15</v>
      </c>
      <c r="EK164" s="680">
        <v>0.15</v>
      </c>
      <c r="EL164" s="680">
        <v>0.15</v>
      </c>
      <c r="EM164" s="680">
        <v>0.15</v>
      </c>
      <c r="EN164" s="680">
        <v>0.15</v>
      </c>
      <c r="EO164" s="680">
        <v>0.15</v>
      </c>
      <c r="EP164" s="680">
        <v>0.15</v>
      </c>
      <c r="EQ164" s="680">
        <v>0.15</v>
      </c>
      <c r="ER164" s="680">
        <v>0.15</v>
      </c>
      <c r="ES164" s="716">
        <f t="shared" si="272"/>
        <v>0</v>
      </c>
      <c r="ET164" s="697">
        <f t="shared" si="273"/>
        <v>0</v>
      </c>
      <c r="EU164" s="697">
        <f t="shared" si="274"/>
        <v>0</v>
      </c>
      <c r="EW164" s="551" t="s">
        <v>842</v>
      </c>
      <c r="EX164" s="555" t="s">
        <v>848</v>
      </c>
      <c r="EY164" s="552"/>
      <c r="EZ164" s="680">
        <f t="shared" si="278"/>
        <v>0</v>
      </c>
      <c r="FA164" s="680"/>
      <c r="FB164" s="680"/>
      <c r="FC164" s="680"/>
      <c r="FD164" s="680"/>
      <c r="FE164" s="680"/>
      <c r="FF164" s="680"/>
      <c r="FG164" s="680"/>
      <c r="FH164" s="680"/>
      <c r="FI164" s="680"/>
      <c r="FJ164" s="769"/>
      <c r="FK164" s="755"/>
      <c r="FL164" s="755"/>
    </row>
    <row r="165" spans="1:168" hidden="1">
      <c r="A165" s="91"/>
      <c r="B165" s="951">
        <v>2.7</v>
      </c>
      <c r="C165" s="981">
        <f t="shared" si="218"/>
        <v>0</v>
      </c>
      <c r="D165" s="982" t="e">
        <f>IF(I$151=0,0,G165/I$151)</f>
        <v>#REF!</v>
      </c>
      <c r="E165" s="983" t="e">
        <f>IF(J$151=0,0,H165/J$151)</f>
        <v>#REF!</v>
      </c>
      <c r="F165" s="91"/>
      <c r="G165" s="983" t="e">
        <f t="shared" si="279"/>
        <v>#REF!</v>
      </c>
      <c r="H165" s="983" t="e">
        <f>L165*N165</f>
        <v>#REF!</v>
      </c>
      <c r="I165" s="983"/>
      <c r="J165" s="983"/>
      <c r="K165" s="983" t="e">
        <f>IF(#REF!=0,0,1)</f>
        <v>#REF!</v>
      </c>
      <c r="L165" s="983" t="e">
        <f>IF(#REF!=0,0,1)</f>
        <v>#REF!</v>
      </c>
      <c r="M165" s="983">
        <f t="shared" si="219"/>
        <v>0</v>
      </c>
      <c r="N165" s="983">
        <f t="shared" si="281"/>
        <v>0</v>
      </c>
      <c r="O165" s="91"/>
      <c r="P165" s="1187"/>
      <c r="Q165" s="1188">
        <v>2.7</v>
      </c>
      <c r="R165" s="1182" t="s">
        <v>836</v>
      </c>
      <c r="S165" s="1183"/>
      <c r="T165" s="1184"/>
      <c r="U165" s="892"/>
      <c r="V165" s="804">
        <f t="shared" si="259"/>
        <v>0</v>
      </c>
      <c r="W165" s="805">
        <f t="shared" si="252"/>
        <v>0</v>
      </c>
      <c r="X165" s="91"/>
      <c r="Y165" s="929">
        <f t="shared" si="237"/>
        <v>0</v>
      </c>
      <c r="Z165" s="929">
        <f t="shared" si="238"/>
        <v>0</v>
      </c>
      <c r="AA165" s="929">
        <f t="shared" si="239"/>
        <v>0</v>
      </c>
      <c r="AB165" s="929">
        <f t="shared" si="240"/>
        <v>0</v>
      </c>
      <c r="AC165" s="929">
        <f t="shared" si="241"/>
        <v>0</v>
      </c>
      <c r="AD165" s="929">
        <f t="shared" si="242"/>
        <v>0</v>
      </c>
      <c r="AE165" s="929">
        <f t="shared" si="243"/>
        <v>0</v>
      </c>
      <c r="AF165" s="929">
        <f t="shared" si="244"/>
        <v>0</v>
      </c>
      <c r="AG165" s="929">
        <f t="shared" si="245"/>
        <v>0</v>
      </c>
      <c r="AH165" s="929">
        <f t="shared" si="246"/>
        <v>0</v>
      </c>
      <c r="AI165" s="929">
        <f t="shared" si="247"/>
        <v>0</v>
      </c>
      <c r="AJ165" s="929">
        <f t="shared" si="248"/>
        <v>0</v>
      </c>
      <c r="AK165" s="929">
        <f t="shared" si="249"/>
        <v>0</v>
      </c>
      <c r="AL165" s="91"/>
      <c r="AM165" s="1014"/>
      <c r="AN165" s="1014"/>
      <c r="AO165" s="1014"/>
      <c r="AP165" s="1014"/>
      <c r="AQ165" s="1014"/>
      <c r="AR165" s="1014"/>
      <c r="AS165" s="1014"/>
      <c r="AT165" s="1014"/>
      <c r="AU165" s="1014"/>
      <c r="AV165" s="1014"/>
      <c r="AW165" s="1014"/>
      <c r="AX165" s="1014"/>
      <c r="AY165" s="1014"/>
      <c r="AZ165" s="91"/>
      <c r="BA165" s="990"/>
      <c r="BB165" s="990" t="e">
        <f t="shared" si="250"/>
        <v>#REF!</v>
      </c>
      <c r="BC165" s="990"/>
      <c r="BD165" s="991" t="e">
        <f>BR165*#REF!</f>
        <v>#REF!</v>
      </c>
      <c r="BE165" s="991" t="e">
        <f>BS165*#REF!</f>
        <v>#REF!</v>
      </c>
      <c r="BF165" s="991" t="e">
        <f>BT165*#REF!</f>
        <v>#REF!</v>
      </c>
      <c r="BG165" s="991" t="e">
        <f>BU165*#REF!</f>
        <v>#REF!</v>
      </c>
      <c r="BH165" s="1011" t="e">
        <f>BV165*#REF!</f>
        <v>#REF!</v>
      </c>
      <c r="BI165" s="991" t="e">
        <f>BW165*#REF!</f>
        <v>#REF!</v>
      </c>
      <c r="BJ165" s="991" t="e">
        <f>BX165*#REF!</f>
        <v>#REF!</v>
      </c>
      <c r="BK165" s="991" t="e">
        <f>BY165*#REF!</f>
        <v>#REF!</v>
      </c>
      <c r="BL165" s="991" t="e">
        <f>BZ165*#REF!</f>
        <v>#REF!</v>
      </c>
      <c r="BM165" s="991" t="e">
        <f>CA165*#REF!</f>
        <v>#REF!</v>
      </c>
      <c r="BN165" s="91"/>
      <c r="BO165" s="992">
        <f t="shared" si="220"/>
        <v>2.7</v>
      </c>
      <c r="BP165" s="992" t="str">
        <f t="shared" si="221"/>
        <v>LR2 2</v>
      </c>
      <c r="BQ165" s="981">
        <f t="shared" si="222"/>
        <v>0</v>
      </c>
      <c r="BR165" s="993">
        <f t="shared" si="223"/>
        <v>0</v>
      </c>
      <c r="BS165" s="993">
        <f t="shared" si="224"/>
        <v>0</v>
      </c>
      <c r="BT165" s="993">
        <f t="shared" si="225"/>
        <v>0</v>
      </c>
      <c r="BU165" s="993">
        <f t="shared" si="226"/>
        <v>0</v>
      </c>
      <c r="BV165" s="1012">
        <f t="shared" si="227"/>
        <v>0</v>
      </c>
      <c r="BW165" s="993">
        <f t="shared" si="228"/>
        <v>0</v>
      </c>
      <c r="BX165" s="993">
        <f t="shared" si="229"/>
        <v>0</v>
      </c>
      <c r="BY165" s="993">
        <f t="shared" si="230"/>
        <v>0</v>
      </c>
      <c r="BZ165" s="993">
        <f t="shared" si="231"/>
        <v>0</v>
      </c>
      <c r="CA165" s="993">
        <f t="shared" si="232"/>
        <v>0</v>
      </c>
      <c r="CB165" s="1178">
        <f t="shared" si="233"/>
        <v>0</v>
      </c>
      <c r="CC165" s="1033">
        <f t="shared" si="234"/>
        <v>0</v>
      </c>
      <c r="CD165" s="1033">
        <f t="shared" si="235"/>
        <v>0</v>
      </c>
      <c r="CE165" s="675"/>
      <c r="CF165" s="551"/>
      <c r="CG165" s="555"/>
      <c r="CH165" s="552"/>
      <c r="CI165" s="558"/>
      <c r="CJ165" s="558"/>
      <c r="CK165" s="558"/>
      <c r="CL165" s="558"/>
      <c r="CM165" s="558"/>
      <c r="CN165" s="558"/>
      <c r="CO165" s="558"/>
      <c r="CP165" s="558"/>
      <c r="CQ165" s="558"/>
      <c r="CR165" s="558"/>
      <c r="CS165" s="612"/>
      <c r="CT165" s="571"/>
      <c r="CU165" s="571"/>
      <c r="CV165" s="675"/>
      <c r="CW165" s="551"/>
      <c r="CX165" s="555"/>
      <c r="CY165" s="552"/>
      <c r="CZ165" s="558"/>
      <c r="DA165" s="558"/>
      <c r="DB165" s="558"/>
      <c r="DC165" s="558"/>
      <c r="DD165" s="558"/>
      <c r="DE165" s="558"/>
      <c r="DF165" s="558"/>
      <c r="DG165" s="558"/>
      <c r="DH165" s="558"/>
      <c r="DI165" s="558"/>
      <c r="DJ165" s="612"/>
      <c r="DK165" s="571"/>
      <c r="DL165" s="571"/>
      <c r="DM165" s="675"/>
      <c r="DN165" s="551">
        <v>2.7</v>
      </c>
      <c r="DO165" s="555" t="s">
        <v>861</v>
      </c>
      <c r="DP165" s="552"/>
      <c r="DQ165" s="558"/>
      <c r="DR165" s="558"/>
      <c r="DS165" s="558"/>
      <c r="DT165" s="558"/>
      <c r="DU165" s="558"/>
      <c r="DV165" s="558"/>
      <c r="DW165" s="558"/>
      <c r="DX165" s="558"/>
      <c r="DY165" s="558"/>
      <c r="DZ165" s="558"/>
      <c r="EA165" s="612"/>
      <c r="EB165" s="571"/>
      <c r="EC165" s="571"/>
      <c r="ED165" s="645"/>
      <c r="EE165" s="675"/>
      <c r="EF165" s="551">
        <v>2.7</v>
      </c>
      <c r="EG165" s="555" t="s">
        <v>861</v>
      </c>
      <c r="EH165" s="552" t="s">
        <v>836</v>
      </c>
      <c r="EI165" s="680">
        <v>0.2</v>
      </c>
      <c r="EJ165" s="680">
        <v>0.2</v>
      </c>
      <c r="EK165" s="680">
        <v>0.2</v>
      </c>
      <c r="EL165" s="680">
        <v>0.2</v>
      </c>
      <c r="EM165" s="680">
        <v>0.2</v>
      </c>
      <c r="EN165" s="680">
        <v>0.2</v>
      </c>
      <c r="EO165" s="680">
        <v>0.2</v>
      </c>
      <c r="EP165" s="680">
        <v>0.2</v>
      </c>
      <c r="EQ165" s="680">
        <v>0.2</v>
      </c>
      <c r="ER165" s="680">
        <v>0.2</v>
      </c>
      <c r="ES165" s="716">
        <f t="shared" si="272"/>
        <v>0</v>
      </c>
      <c r="ET165" s="697">
        <f t="shared" si="273"/>
        <v>0</v>
      </c>
      <c r="EU165" s="697">
        <f t="shared" si="274"/>
        <v>0</v>
      </c>
      <c r="EW165" s="551">
        <v>2.7</v>
      </c>
      <c r="EX165" s="555" t="s">
        <v>861</v>
      </c>
      <c r="EY165" s="552"/>
      <c r="EZ165" s="680">
        <f t="shared" si="278"/>
        <v>0</v>
      </c>
      <c r="FA165" s="680"/>
      <c r="FB165" s="680"/>
      <c r="FC165" s="680"/>
      <c r="FD165" s="680"/>
      <c r="FE165" s="680"/>
      <c r="FF165" s="680"/>
      <c r="FG165" s="680"/>
      <c r="FH165" s="680"/>
      <c r="FI165" s="680"/>
      <c r="FJ165" s="769"/>
      <c r="FK165" s="755"/>
      <c r="FL165" s="755"/>
    </row>
    <row r="166" spans="1:168" ht="14.25" thickBot="1">
      <c r="A166" s="91"/>
      <c r="B166" s="951">
        <f t="shared" si="271"/>
        <v>3</v>
      </c>
      <c r="C166" s="964" t="str">
        <f t="shared" si="218"/>
        <v>汚染物質含有材料の使用回避</v>
      </c>
      <c r="D166" s="965" t="e">
        <f>IF(I$145=0,0,G166/I$145)</f>
        <v>#REF!</v>
      </c>
      <c r="E166" s="966" t="e">
        <f>IF(J$145=0,0,H166/J$145)</f>
        <v>#REF!</v>
      </c>
      <c r="F166" s="91"/>
      <c r="G166" s="966" t="e">
        <f t="shared" si="262"/>
        <v>#REF!</v>
      </c>
      <c r="H166" s="966" t="e">
        <f t="shared" si="263"/>
        <v>#REF!</v>
      </c>
      <c r="I166" s="966" t="e">
        <f>G167+G168</f>
        <v>#REF!</v>
      </c>
      <c r="J166" s="966" t="e">
        <f>H167+H168</f>
        <v>#REF!</v>
      </c>
      <c r="K166" s="966" t="e">
        <f>IF(#REF!=0,0,1)</f>
        <v>#REF!</v>
      </c>
      <c r="L166" s="966" t="e">
        <f>IF(#REF!=0,0,1)</f>
        <v>#REF!</v>
      </c>
      <c r="M166" s="966">
        <f t="shared" si="219"/>
        <v>0.2</v>
      </c>
      <c r="N166" s="966">
        <f t="shared" si="276"/>
        <v>0</v>
      </c>
      <c r="O166" s="91"/>
      <c r="P166" s="1154">
        <v>3</v>
      </c>
      <c r="Q166" s="1180" t="s">
        <v>374</v>
      </c>
      <c r="R166" s="1100"/>
      <c r="S166" s="988"/>
      <c r="T166" s="1029"/>
      <c r="U166" s="892"/>
      <c r="V166" s="822">
        <f t="shared" si="259"/>
        <v>0</v>
      </c>
      <c r="W166" s="802">
        <f t="shared" si="252"/>
        <v>0</v>
      </c>
      <c r="X166" s="91"/>
      <c r="Y166" s="929">
        <f t="shared" si="237"/>
        <v>0</v>
      </c>
      <c r="Z166" s="929">
        <f t="shared" si="238"/>
        <v>0</v>
      </c>
      <c r="AA166" s="929">
        <f t="shared" si="239"/>
        <v>0</v>
      </c>
      <c r="AB166" s="929">
        <f t="shared" si="240"/>
        <v>0</v>
      </c>
      <c r="AC166" s="929">
        <f t="shared" si="241"/>
        <v>0</v>
      </c>
      <c r="AD166" s="929">
        <f t="shared" si="242"/>
        <v>0</v>
      </c>
      <c r="AE166" s="929">
        <f t="shared" si="243"/>
        <v>0</v>
      </c>
      <c r="AF166" s="929">
        <f t="shared" si="244"/>
        <v>0</v>
      </c>
      <c r="AG166" s="929">
        <f t="shared" si="245"/>
        <v>0</v>
      </c>
      <c r="AH166" s="929">
        <f t="shared" si="246"/>
        <v>0</v>
      </c>
      <c r="AI166" s="929">
        <f t="shared" si="247"/>
        <v>0</v>
      </c>
      <c r="AJ166" s="929">
        <f t="shared" si="248"/>
        <v>0</v>
      </c>
      <c r="AK166" s="929">
        <f t="shared" si="249"/>
        <v>0</v>
      </c>
      <c r="AL166" s="91"/>
      <c r="AM166" s="1064" t="s">
        <v>952</v>
      </c>
      <c r="AN166" s="1064" t="s">
        <v>952</v>
      </c>
      <c r="AO166" s="1064" t="s">
        <v>952</v>
      </c>
      <c r="AP166" s="1064" t="s">
        <v>952</v>
      </c>
      <c r="AQ166" s="1064" t="s">
        <v>952</v>
      </c>
      <c r="AR166" s="1064" t="s">
        <v>952</v>
      </c>
      <c r="AS166" s="1064" t="s">
        <v>952</v>
      </c>
      <c r="AT166" s="1064" t="s">
        <v>952</v>
      </c>
      <c r="AU166" s="1064" t="s">
        <v>952</v>
      </c>
      <c r="AV166" s="1064" t="s">
        <v>952</v>
      </c>
      <c r="AW166" s="1064" t="s">
        <v>952</v>
      </c>
      <c r="AX166" s="1064" t="s">
        <v>952</v>
      </c>
      <c r="AY166" s="1064" t="s">
        <v>952</v>
      </c>
      <c r="AZ166" s="91"/>
      <c r="BA166" s="974" t="e">
        <f>BB166/$BC$145</f>
        <v>#REF!</v>
      </c>
      <c r="BB166" s="974" t="e">
        <f t="shared" si="250"/>
        <v>#REF!</v>
      </c>
      <c r="BC166" s="974"/>
      <c r="BD166" s="975" t="e">
        <f>BR166*#REF!</f>
        <v>#REF!</v>
      </c>
      <c r="BE166" s="975" t="e">
        <f>BS166*#REF!</f>
        <v>#REF!</v>
      </c>
      <c r="BF166" s="975" t="e">
        <f>BT166*#REF!</f>
        <v>#REF!</v>
      </c>
      <c r="BG166" s="975" t="e">
        <f>BU166*#REF!</f>
        <v>#REF!</v>
      </c>
      <c r="BH166" s="1086" t="e">
        <f>BV166*#REF!</f>
        <v>#REF!</v>
      </c>
      <c r="BI166" s="975" t="e">
        <f>BW166*#REF!</f>
        <v>#REF!</v>
      </c>
      <c r="BJ166" s="975" t="e">
        <f>BX166*#REF!</f>
        <v>#REF!</v>
      </c>
      <c r="BK166" s="975" t="e">
        <f>BY166*#REF!</f>
        <v>#REF!</v>
      </c>
      <c r="BL166" s="975" t="e">
        <f>BZ166*#REF!</f>
        <v>#REF!</v>
      </c>
      <c r="BM166" s="975" t="e">
        <f>CA166*#REF!</f>
        <v>#REF!</v>
      </c>
      <c r="BN166" s="91"/>
      <c r="BO166" s="977">
        <f t="shared" si="220"/>
        <v>3</v>
      </c>
      <c r="BP166" s="977" t="str">
        <f t="shared" si="221"/>
        <v>LR2</v>
      </c>
      <c r="BQ166" s="964" t="str">
        <f t="shared" si="222"/>
        <v>汚染物質含有材料の使用回避</v>
      </c>
      <c r="BR166" s="978">
        <f t="shared" si="223"/>
        <v>0.2</v>
      </c>
      <c r="BS166" s="978">
        <f t="shared" si="224"/>
        <v>0.2</v>
      </c>
      <c r="BT166" s="978">
        <f t="shared" si="225"/>
        <v>0.2</v>
      </c>
      <c r="BU166" s="978">
        <f t="shared" si="226"/>
        <v>0.2</v>
      </c>
      <c r="BV166" s="1087">
        <f t="shared" si="227"/>
        <v>0.2</v>
      </c>
      <c r="BW166" s="978">
        <f t="shared" si="228"/>
        <v>0.2</v>
      </c>
      <c r="BX166" s="978">
        <f t="shared" si="229"/>
        <v>0.2</v>
      </c>
      <c r="BY166" s="978">
        <f t="shared" si="230"/>
        <v>0.2</v>
      </c>
      <c r="BZ166" s="978">
        <f t="shared" si="231"/>
        <v>0.2</v>
      </c>
      <c r="CA166" s="978">
        <f t="shared" si="232"/>
        <v>0.2</v>
      </c>
      <c r="CB166" s="1176">
        <f t="shared" si="233"/>
        <v>0</v>
      </c>
      <c r="CC166" s="1177">
        <f t="shared" si="234"/>
        <v>0</v>
      </c>
      <c r="CD166" s="1177">
        <f t="shared" si="235"/>
        <v>0</v>
      </c>
      <c r="CF166" s="543">
        <v>3</v>
      </c>
      <c r="CG166" s="547" t="s">
        <v>446</v>
      </c>
      <c r="CH166" s="567" t="s">
        <v>374</v>
      </c>
      <c r="CI166" s="548">
        <v>0.2</v>
      </c>
      <c r="CJ166" s="548">
        <v>0.2</v>
      </c>
      <c r="CK166" s="548">
        <v>0.2</v>
      </c>
      <c r="CL166" s="548">
        <v>0.2</v>
      </c>
      <c r="CM166" s="548">
        <v>0.2</v>
      </c>
      <c r="CN166" s="548">
        <v>0.2</v>
      </c>
      <c r="CO166" s="548">
        <v>0.2</v>
      </c>
      <c r="CP166" s="548">
        <v>0.2</v>
      </c>
      <c r="CQ166" s="548">
        <v>0.2</v>
      </c>
      <c r="CR166" s="548">
        <v>0.2</v>
      </c>
      <c r="CS166" s="610">
        <v>0</v>
      </c>
      <c r="CT166" s="611">
        <v>0</v>
      </c>
      <c r="CU166" s="611">
        <v>0</v>
      </c>
      <c r="CW166" s="543">
        <v>3</v>
      </c>
      <c r="CX166" s="547" t="s">
        <v>446</v>
      </c>
      <c r="CY166" s="567" t="s">
        <v>374</v>
      </c>
      <c r="CZ166" s="548">
        <v>0.2</v>
      </c>
      <c r="DA166" s="548">
        <v>0.2</v>
      </c>
      <c r="DB166" s="548">
        <v>0.2</v>
      </c>
      <c r="DC166" s="548">
        <v>0.2</v>
      </c>
      <c r="DD166" s="548">
        <v>0.2</v>
      </c>
      <c r="DE166" s="548">
        <v>0.2</v>
      </c>
      <c r="DF166" s="548">
        <v>0.2</v>
      </c>
      <c r="DG166" s="548">
        <v>0.2</v>
      </c>
      <c r="DH166" s="548">
        <v>0.2</v>
      </c>
      <c r="DI166" s="548">
        <v>0.2</v>
      </c>
      <c r="DJ166" s="610"/>
      <c r="DK166" s="611"/>
      <c r="DL166" s="611"/>
      <c r="DN166" s="543">
        <v>3</v>
      </c>
      <c r="DO166" s="547" t="s">
        <v>446</v>
      </c>
      <c r="DP166" s="567" t="s">
        <v>374</v>
      </c>
      <c r="DQ166" s="548">
        <v>0.2</v>
      </c>
      <c r="DR166" s="548">
        <v>0.2</v>
      </c>
      <c r="DS166" s="548">
        <v>0.2</v>
      </c>
      <c r="DT166" s="548">
        <v>0.2</v>
      </c>
      <c r="DU166" s="548">
        <v>0.2</v>
      </c>
      <c r="DV166" s="548">
        <v>0.2</v>
      </c>
      <c r="DW166" s="548">
        <v>0.2</v>
      </c>
      <c r="DX166" s="548">
        <v>0.2</v>
      </c>
      <c r="DY166" s="548">
        <v>0.2</v>
      </c>
      <c r="DZ166" s="548">
        <v>0.2</v>
      </c>
      <c r="EA166" s="610"/>
      <c r="EB166" s="611"/>
      <c r="EC166" s="611"/>
      <c r="ED166" s="655"/>
      <c r="EF166" s="543">
        <v>3</v>
      </c>
      <c r="EG166" s="547" t="s">
        <v>446</v>
      </c>
      <c r="EH166" s="567" t="s">
        <v>374</v>
      </c>
      <c r="EI166" s="678">
        <v>0.05</v>
      </c>
      <c r="EJ166" s="678">
        <v>0.05</v>
      </c>
      <c r="EK166" s="678">
        <v>0.05</v>
      </c>
      <c r="EL166" s="678">
        <v>0.05</v>
      </c>
      <c r="EM166" s="678">
        <v>0.05</v>
      </c>
      <c r="EN166" s="678">
        <v>0.05</v>
      </c>
      <c r="EO166" s="678">
        <v>0.05</v>
      </c>
      <c r="EP166" s="678">
        <v>0.05</v>
      </c>
      <c r="EQ166" s="678">
        <v>0.05</v>
      </c>
      <c r="ER166" s="678">
        <v>0.05</v>
      </c>
      <c r="ES166" s="714">
        <f t="shared" si="272"/>
        <v>0</v>
      </c>
      <c r="ET166" s="715">
        <f t="shared" si="273"/>
        <v>0</v>
      </c>
      <c r="EU166" s="715">
        <f t="shared" si="274"/>
        <v>0</v>
      </c>
      <c r="EW166" s="543">
        <v>3</v>
      </c>
      <c r="EX166" s="547" t="s">
        <v>446</v>
      </c>
      <c r="EY166" s="567" t="s">
        <v>374</v>
      </c>
      <c r="EZ166" s="778">
        <f t="shared" si="278"/>
        <v>0.2</v>
      </c>
      <c r="FA166" s="678"/>
      <c r="FB166" s="678"/>
      <c r="FC166" s="678"/>
      <c r="FD166" s="678"/>
      <c r="FE166" s="678"/>
      <c r="FF166" s="678"/>
      <c r="FG166" s="678"/>
      <c r="FH166" s="678"/>
      <c r="FI166" s="678"/>
      <c r="FJ166" s="767"/>
      <c r="FK166" s="768"/>
      <c r="FL166" s="768"/>
    </row>
    <row r="167" spans="1:168" ht="14.25" thickBot="1">
      <c r="A167" s="91"/>
      <c r="B167" s="951" t="str">
        <f t="shared" si="271"/>
        <v>3.1</v>
      </c>
      <c r="C167" s="981" t="str">
        <f t="shared" si="218"/>
        <v>有害物質を含まない材料の使用</v>
      </c>
      <c r="D167" s="982" t="e">
        <f>IF(I$166=0,0,G167/I$166)</f>
        <v>#REF!</v>
      </c>
      <c r="E167" s="983" t="e">
        <f>IF(J$166=0,0,H167/J$166)</f>
        <v>#REF!</v>
      </c>
      <c r="F167" s="91"/>
      <c r="G167" s="983" t="e">
        <f t="shared" si="262"/>
        <v>#REF!</v>
      </c>
      <c r="H167" s="983" t="e">
        <f t="shared" si="263"/>
        <v>#REF!</v>
      </c>
      <c r="I167" s="983"/>
      <c r="J167" s="983"/>
      <c r="K167" s="983" t="e">
        <f>IF(#REF!=0,0,1)</f>
        <v>#REF!</v>
      </c>
      <c r="L167" s="983" t="e">
        <f>IF(#REF!=0,0,1)</f>
        <v>#REF!</v>
      </c>
      <c r="M167" s="983">
        <f t="shared" si="219"/>
        <v>0.3</v>
      </c>
      <c r="N167" s="983">
        <f t="shared" si="276"/>
        <v>0</v>
      </c>
      <c r="O167" s="91"/>
      <c r="P167" s="1060"/>
      <c r="Q167" s="1017">
        <v>3.1</v>
      </c>
      <c r="R167" s="1100" t="s">
        <v>375</v>
      </c>
      <c r="S167" s="988"/>
      <c r="T167" s="1029"/>
      <c r="U167" s="892"/>
      <c r="V167" s="814">
        <f t="shared" si="259"/>
        <v>0</v>
      </c>
      <c r="W167" s="836">
        <f t="shared" si="252"/>
        <v>0</v>
      </c>
      <c r="X167" s="91"/>
      <c r="Y167" s="929">
        <f t="shared" si="237"/>
        <v>0</v>
      </c>
      <c r="Z167" s="929">
        <f t="shared" si="238"/>
        <v>0</v>
      </c>
      <c r="AA167" s="929">
        <f t="shared" si="239"/>
        <v>0</v>
      </c>
      <c r="AB167" s="929">
        <f t="shared" si="240"/>
        <v>0</v>
      </c>
      <c r="AC167" s="929">
        <f t="shared" si="241"/>
        <v>0</v>
      </c>
      <c r="AD167" s="929">
        <f t="shared" si="242"/>
        <v>0</v>
      </c>
      <c r="AE167" s="929">
        <f t="shared" si="243"/>
        <v>0</v>
      </c>
      <c r="AF167" s="929">
        <f t="shared" si="244"/>
        <v>0</v>
      </c>
      <c r="AG167" s="929">
        <f t="shared" si="245"/>
        <v>0</v>
      </c>
      <c r="AH167" s="929">
        <f t="shared" si="246"/>
        <v>0</v>
      </c>
      <c r="AI167" s="929">
        <f t="shared" si="247"/>
        <v>0</v>
      </c>
      <c r="AJ167" s="929">
        <f t="shared" si="248"/>
        <v>0</v>
      </c>
      <c r="AK167" s="929">
        <f t="shared" si="249"/>
        <v>0</v>
      </c>
      <c r="AL167" s="91"/>
      <c r="AM167" s="797"/>
      <c r="AN167" s="797"/>
      <c r="AO167" s="797"/>
      <c r="AP167" s="797"/>
      <c r="AQ167" s="797"/>
      <c r="AR167" s="797"/>
      <c r="AS167" s="797"/>
      <c r="AT167" s="797"/>
      <c r="AU167" s="797"/>
      <c r="AV167" s="797"/>
      <c r="AW167" s="797"/>
      <c r="AX167" s="797"/>
      <c r="AY167" s="797"/>
      <c r="AZ167" s="91"/>
      <c r="BA167" s="990"/>
      <c r="BB167" s="990" t="e">
        <f t="shared" si="250"/>
        <v>#REF!</v>
      </c>
      <c r="BC167" s="990"/>
      <c r="BD167" s="991" t="e">
        <f>BR167*#REF!</f>
        <v>#REF!</v>
      </c>
      <c r="BE167" s="991" t="e">
        <f>BS167*#REF!</f>
        <v>#REF!</v>
      </c>
      <c r="BF167" s="991" t="e">
        <f>BT167*#REF!</f>
        <v>#REF!</v>
      </c>
      <c r="BG167" s="991" t="e">
        <f>BU167*#REF!</f>
        <v>#REF!</v>
      </c>
      <c r="BH167" s="1011" t="e">
        <f>BV167*#REF!</f>
        <v>#REF!</v>
      </c>
      <c r="BI167" s="991" t="e">
        <f>BW167*#REF!</f>
        <v>#REF!</v>
      </c>
      <c r="BJ167" s="991" t="e">
        <f>BX167*#REF!</f>
        <v>#REF!</v>
      </c>
      <c r="BK167" s="991" t="e">
        <f>BY167*#REF!</f>
        <v>#REF!</v>
      </c>
      <c r="BL167" s="991" t="e">
        <f>BZ167*#REF!</f>
        <v>#REF!</v>
      </c>
      <c r="BM167" s="991" t="e">
        <f>CA167*#REF!</f>
        <v>#REF!</v>
      </c>
      <c r="BN167" s="91"/>
      <c r="BO167" s="992" t="str">
        <f t="shared" si="220"/>
        <v>3.1</v>
      </c>
      <c r="BP167" s="992" t="str">
        <f t="shared" si="221"/>
        <v>LR2 3</v>
      </c>
      <c r="BQ167" s="981" t="str">
        <f t="shared" si="222"/>
        <v>有害物質を含まない材料の使用</v>
      </c>
      <c r="BR167" s="993">
        <f t="shared" si="223"/>
        <v>0.3</v>
      </c>
      <c r="BS167" s="993">
        <f t="shared" si="224"/>
        <v>0.3</v>
      </c>
      <c r="BT167" s="993">
        <f t="shared" si="225"/>
        <v>0.3</v>
      </c>
      <c r="BU167" s="993">
        <f t="shared" si="226"/>
        <v>0.3</v>
      </c>
      <c r="BV167" s="1012">
        <f t="shared" si="227"/>
        <v>0.3</v>
      </c>
      <c r="BW167" s="993">
        <f t="shared" si="228"/>
        <v>0.3</v>
      </c>
      <c r="BX167" s="993">
        <f t="shared" si="229"/>
        <v>0.3</v>
      </c>
      <c r="BY167" s="993">
        <f t="shared" si="230"/>
        <v>0.3</v>
      </c>
      <c r="BZ167" s="993">
        <f t="shared" si="231"/>
        <v>0.3</v>
      </c>
      <c r="CA167" s="993">
        <f t="shared" si="232"/>
        <v>0.3</v>
      </c>
      <c r="CB167" s="1178">
        <f t="shared" si="233"/>
        <v>0</v>
      </c>
      <c r="CC167" s="1033">
        <f t="shared" si="234"/>
        <v>0</v>
      </c>
      <c r="CD167" s="1033">
        <f t="shared" si="235"/>
        <v>0</v>
      </c>
      <c r="CF167" s="551" t="s">
        <v>421</v>
      </c>
      <c r="CG167" s="555" t="s">
        <v>54</v>
      </c>
      <c r="CH167" s="552" t="s">
        <v>375</v>
      </c>
      <c r="CI167" s="558">
        <v>0.3</v>
      </c>
      <c r="CJ167" s="558">
        <v>0.3</v>
      </c>
      <c r="CK167" s="558">
        <v>0.3</v>
      </c>
      <c r="CL167" s="558">
        <v>0.3</v>
      </c>
      <c r="CM167" s="558">
        <v>0.3</v>
      </c>
      <c r="CN167" s="558">
        <v>0.3</v>
      </c>
      <c r="CO167" s="558">
        <v>0.3</v>
      </c>
      <c r="CP167" s="558">
        <v>0.3</v>
      </c>
      <c r="CQ167" s="558">
        <v>0.3</v>
      </c>
      <c r="CR167" s="558">
        <v>0.3</v>
      </c>
      <c r="CS167" s="612">
        <v>0</v>
      </c>
      <c r="CT167" s="571">
        <v>0</v>
      </c>
      <c r="CU167" s="571">
        <v>0</v>
      </c>
      <c r="CW167" s="551" t="s">
        <v>422</v>
      </c>
      <c r="CX167" s="555" t="s">
        <v>54</v>
      </c>
      <c r="CY167" s="552" t="s">
        <v>375</v>
      </c>
      <c r="CZ167" s="558">
        <v>0.3</v>
      </c>
      <c r="DA167" s="558">
        <v>0.3</v>
      </c>
      <c r="DB167" s="558">
        <v>0.3</v>
      </c>
      <c r="DC167" s="558">
        <v>0.3</v>
      </c>
      <c r="DD167" s="558">
        <v>0.3</v>
      </c>
      <c r="DE167" s="558">
        <v>0.3</v>
      </c>
      <c r="DF167" s="558">
        <v>0.3</v>
      </c>
      <c r="DG167" s="558">
        <v>0.3</v>
      </c>
      <c r="DH167" s="558">
        <v>0.3</v>
      </c>
      <c r="DI167" s="558">
        <v>0.3</v>
      </c>
      <c r="DJ167" s="612"/>
      <c r="DK167" s="571"/>
      <c r="DL167" s="571"/>
      <c r="DN167" s="551" t="s">
        <v>422</v>
      </c>
      <c r="DO167" s="555" t="s">
        <v>54</v>
      </c>
      <c r="DP167" s="552" t="s">
        <v>375</v>
      </c>
      <c r="DQ167" s="558">
        <v>0.3</v>
      </c>
      <c r="DR167" s="558">
        <v>0.3</v>
      </c>
      <c r="DS167" s="558">
        <v>0.3</v>
      </c>
      <c r="DT167" s="558">
        <v>0.3</v>
      </c>
      <c r="DU167" s="558">
        <v>0.3</v>
      </c>
      <c r="DV167" s="558">
        <v>0.3</v>
      </c>
      <c r="DW167" s="558">
        <v>0.3</v>
      </c>
      <c r="DX167" s="558">
        <v>0.3</v>
      </c>
      <c r="DY167" s="558">
        <v>0.3</v>
      </c>
      <c r="DZ167" s="558">
        <v>0.3</v>
      </c>
      <c r="EA167" s="612"/>
      <c r="EB167" s="571"/>
      <c r="EC167" s="571"/>
      <c r="ED167" s="645"/>
      <c r="EF167" s="551" t="s">
        <v>400</v>
      </c>
      <c r="EG167" s="555" t="s">
        <v>54</v>
      </c>
      <c r="EH167" s="552" t="s">
        <v>375</v>
      </c>
      <c r="EI167" s="691">
        <f t="shared" si="260"/>
        <v>0.3</v>
      </c>
      <c r="EJ167" s="691">
        <f t="shared" si="253"/>
        <v>0.3</v>
      </c>
      <c r="EK167" s="691">
        <f t="shared" si="254"/>
        <v>0.3</v>
      </c>
      <c r="EL167" s="691">
        <f t="shared" si="255"/>
        <v>0.3</v>
      </c>
      <c r="EM167" s="691">
        <f t="shared" ref="EM167:EM181" si="283">DU167</f>
        <v>0.3</v>
      </c>
      <c r="EN167" s="691">
        <f t="shared" ref="EN167:EN181" si="284">DV167</f>
        <v>0.3</v>
      </c>
      <c r="EO167" s="691">
        <f t="shared" ref="EO167:EO181" si="285">DW167</f>
        <v>0.3</v>
      </c>
      <c r="EP167" s="691">
        <f t="shared" si="256"/>
        <v>0.3</v>
      </c>
      <c r="EQ167" s="691">
        <f t="shared" si="257"/>
        <v>0.3</v>
      </c>
      <c r="ER167" s="691">
        <f t="shared" si="258"/>
        <v>0.3</v>
      </c>
      <c r="ES167" s="716">
        <f t="shared" si="272"/>
        <v>0</v>
      </c>
      <c r="ET167" s="697">
        <f t="shared" si="273"/>
        <v>0</v>
      </c>
      <c r="EU167" s="697">
        <f t="shared" si="274"/>
        <v>0</v>
      </c>
      <c r="EW167" s="551" t="s">
        <v>400</v>
      </c>
      <c r="EX167" s="555" t="s">
        <v>54</v>
      </c>
      <c r="EY167" s="552" t="s">
        <v>375</v>
      </c>
      <c r="EZ167" s="771">
        <v>0.6</v>
      </c>
      <c r="FA167" s="680"/>
      <c r="FB167" s="680"/>
      <c r="FC167" s="680"/>
      <c r="FD167" s="680"/>
      <c r="FE167" s="680"/>
      <c r="FF167" s="680"/>
      <c r="FG167" s="680"/>
      <c r="FH167" s="680"/>
      <c r="FI167" s="680"/>
      <c r="FJ167" s="769"/>
      <c r="FK167" s="755"/>
      <c r="FL167" s="755"/>
    </row>
    <row r="168" spans="1:168" ht="14.25" thickBot="1">
      <c r="A168" s="91"/>
      <c r="B168" s="951" t="str">
        <f t="shared" si="271"/>
        <v>3.2</v>
      </c>
      <c r="C168" s="981" t="str">
        <f t="shared" si="218"/>
        <v>フロン・ハロンの回避</v>
      </c>
      <c r="D168" s="982" t="e">
        <f>IF(I$166=0,0,G168/I$166)</f>
        <v>#REF!</v>
      </c>
      <c r="E168" s="983" t="e">
        <f>IF(J$166=0,0,H168/J$166)</f>
        <v>#REF!</v>
      </c>
      <c r="F168" s="91"/>
      <c r="G168" s="983" t="e">
        <f t="shared" si="262"/>
        <v>#REF!</v>
      </c>
      <c r="H168" s="983" t="e">
        <f t="shared" si="263"/>
        <v>#REF!</v>
      </c>
      <c r="I168" s="983" t="e">
        <f>SUM(G169:G171)</f>
        <v>#REF!</v>
      </c>
      <c r="J168" s="983" t="e">
        <f>SUM(H169:H171)</f>
        <v>#REF!</v>
      </c>
      <c r="K168" s="983" t="e">
        <f>IF(#REF!=0,0,1)</f>
        <v>#REF!</v>
      </c>
      <c r="L168" s="983" t="e">
        <f>IF(#REF!=0,0,1)</f>
        <v>#REF!</v>
      </c>
      <c r="M168" s="983">
        <f t="shared" si="219"/>
        <v>0.7</v>
      </c>
      <c r="N168" s="983">
        <f t="shared" si="276"/>
        <v>0</v>
      </c>
      <c r="O168" s="91"/>
      <c r="P168" s="1060"/>
      <c r="Q168" s="986">
        <v>3.2</v>
      </c>
      <c r="R168" s="1100" t="s">
        <v>376</v>
      </c>
      <c r="S168" s="987"/>
      <c r="T168" s="1022"/>
      <c r="U168" s="892"/>
      <c r="V168" s="822">
        <f t="shared" si="259"/>
        <v>0</v>
      </c>
      <c r="W168" s="802">
        <f t="shared" si="252"/>
        <v>0</v>
      </c>
      <c r="X168" s="91"/>
      <c r="Y168" s="929">
        <f t="shared" si="237"/>
        <v>0</v>
      </c>
      <c r="Z168" s="929">
        <f t="shared" si="238"/>
        <v>0</v>
      </c>
      <c r="AA168" s="929">
        <f t="shared" si="239"/>
        <v>0</v>
      </c>
      <c r="AB168" s="929">
        <f t="shared" si="240"/>
        <v>0</v>
      </c>
      <c r="AC168" s="929">
        <f t="shared" si="241"/>
        <v>0</v>
      </c>
      <c r="AD168" s="929">
        <f t="shared" si="242"/>
        <v>0</v>
      </c>
      <c r="AE168" s="929">
        <f t="shared" si="243"/>
        <v>0</v>
      </c>
      <c r="AF168" s="929">
        <f t="shared" si="244"/>
        <v>0</v>
      </c>
      <c r="AG168" s="929">
        <f t="shared" si="245"/>
        <v>0</v>
      </c>
      <c r="AH168" s="929">
        <f t="shared" si="246"/>
        <v>0</v>
      </c>
      <c r="AI168" s="929">
        <f t="shared" si="247"/>
        <v>0</v>
      </c>
      <c r="AJ168" s="929">
        <f t="shared" si="248"/>
        <v>0</v>
      </c>
      <c r="AK168" s="929">
        <f t="shared" si="249"/>
        <v>0</v>
      </c>
      <c r="AL168" s="91"/>
      <c r="AM168" s="1064" t="s">
        <v>126</v>
      </c>
      <c r="AN168" s="1064" t="s">
        <v>126</v>
      </c>
      <c r="AO168" s="1064" t="s">
        <v>126</v>
      </c>
      <c r="AP168" s="1064" t="s">
        <v>126</v>
      </c>
      <c r="AQ168" s="1064" t="s">
        <v>126</v>
      </c>
      <c r="AR168" s="1064" t="s">
        <v>126</v>
      </c>
      <c r="AS168" s="1064" t="s">
        <v>126</v>
      </c>
      <c r="AT168" s="1064" t="s">
        <v>126</v>
      </c>
      <c r="AU168" s="1064" t="s">
        <v>126</v>
      </c>
      <c r="AV168" s="1064" t="s">
        <v>126</v>
      </c>
      <c r="AW168" s="1064" t="s">
        <v>126</v>
      </c>
      <c r="AX168" s="1064" t="s">
        <v>126</v>
      </c>
      <c r="AY168" s="1064" t="s">
        <v>126</v>
      </c>
      <c r="AZ168" s="91"/>
      <c r="BA168" s="990"/>
      <c r="BB168" s="990" t="e">
        <f t="shared" si="250"/>
        <v>#REF!</v>
      </c>
      <c r="BC168" s="990"/>
      <c r="BD168" s="991" t="e">
        <f>BR168*#REF!</f>
        <v>#REF!</v>
      </c>
      <c r="BE168" s="991" t="e">
        <f>BS168*#REF!</f>
        <v>#REF!</v>
      </c>
      <c r="BF168" s="991" t="e">
        <f>BT168*#REF!</f>
        <v>#REF!</v>
      </c>
      <c r="BG168" s="991" t="e">
        <f>BU168*#REF!</f>
        <v>#REF!</v>
      </c>
      <c r="BH168" s="1011" t="e">
        <f>BV168*#REF!</f>
        <v>#REF!</v>
      </c>
      <c r="BI168" s="991" t="e">
        <f>BW168*#REF!</f>
        <v>#REF!</v>
      </c>
      <c r="BJ168" s="991" t="e">
        <f>BX168*#REF!</f>
        <v>#REF!</v>
      </c>
      <c r="BK168" s="991" t="e">
        <f>BY168*#REF!</f>
        <v>#REF!</v>
      </c>
      <c r="BL168" s="991" t="e">
        <f>BZ168*#REF!</f>
        <v>#REF!</v>
      </c>
      <c r="BM168" s="991" t="e">
        <f>CA168*#REF!</f>
        <v>#REF!</v>
      </c>
      <c r="BN168" s="91"/>
      <c r="BO168" s="992" t="str">
        <f t="shared" si="220"/>
        <v>3.2</v>
      </c>
      <c r="BP168" s="992" t="str">
        <f t="shared" si="221"/>
        <v>LR2 3</v>
      </c>
      <c r="BQ168" s="981" t="str">
        <f t="shared" si="222"/>
        <v>フロン・ハロンの回避</v>
      </c>
      <c r="BR168" s="993">
        <f t="shared" si="223"/>
        <v>0.7</v>
      </c>
      <c r="BS168" s="993">
        <f t="shared" si="224"/>
        <v>0.7</v>
      </c>
      <c r="BT168" s="993">
        <f t="shared" si="225"/>
        <v>0.7</v>
      </c>
      <c r="BU168" s="993">
        <f t="shared" si="226"/>
        <v>0.7</v>
      </c>
      <c r="BV168" s="1012">
        <f t="shared" si="227"/>
        <v>0.7</v>
      </c>
      <c r="BW168" s="993">
        <f t="shared" si="228"/>
        <v>0.7</v>
      </c>
      <c r="BX168" s="993">
        <f t="shared" si="229"/>
        <v>0.7</v>
      </c>
      <c r="BY168" s="993">
        <f t="shared" si="230"/>
        <v>0.7</v>
      </c>
      <c r="BZ168" s="993">
        <f t="shared" si="231"/>
        <v>0.7</v>
      </c>
      <c r="CA168" s="993">
        <f t="shared" si="232"/>
        <v>0.7</v>
      </c>
      <c r="CB168" s="1178">
        <f t="shared" si="233"/>
        <v>0</v>
      </c>
      <c r="CC168" s="1033">
        <f t="shared" si="234"/>
        <v>0</v>
      </c>
      <c r="CD168" s="1033">
        <f t="shared" si="235"/>
        <v>0</v>
      </c>
      <c r="CF168" s="551" t="s">
        <v>423</v>
      </c>
      <c r="CG168" s="555" t="s">
        <v>54</v>
      </c>
      <c r="CH168" s="552" t="s">
        <v>55</v>
      </c>
      <c r="CI168" s="558">
        <v>0.7</v>
      </c>
      <c r="CJ168" s="558">
        <v>0.7</v>
      </c>
      <c r="CK168" s="558">
        <v>0.7</v>
      </c>
      <c r="CL168" s="558">
        <v>0.7</v>
      </c>
      <c r="CM168" s="558">
        <v>0.7</v>
      </c>
      <c r="CN168" s="558">
        <v>0.7</v>
      </c>
      <c r="CO168" s="558">
        <v>0.7</v>
      </c>
      <c r="CP168" s="558">
        <v>0.7</v>
      </c>
      <c r="CQ168" s="558">
        <v>0.7</v>
      </c>
      <c r="CR168" s="558">
        <v>0.7</v>
      </c>
      <c r="CS168" s="612">
        <v>0</v>
      </c>
      <c r="CT168" s="571">
        <v>0</v>
      </c>
      <c r="CU168" s="571">
        <v>0</v>
      </c>
      <c r="CW168" s="551" t="s">
        <v>423</v>
      </c>
      <c r="CX168" s="555" t="s">
        <v>54</v>
      </c>
      <c r="CY168" s="552" t="s">
        <v>55</v>
      </c>
      <c r="CZ168" s="558">
        <v>0.7</v>
      </c>
      <c r="DA168" s="558">
        <v>0.7</v>
      </c>
      <c r="DB168" s="558">
        <v>0.7</v>
      </c>
      <c r="DC168" s="558">
        <v>0.7</v>
      </c>
      <c r="DD168" s="558">
        <v>0.7</v>
      </c>
      <c r="DE168" s="558">
        <v>0.7</v>
      </c>
      <c r="DF168" s="558">
        <v>0.7</v>
      </c>
      <c r="DG168" s="558">
        <v>0.7</v>
      </c>
      <c r="DH168" s="558">
        <v>0.7</v>
      </c>
      <c r="DI168" s="558">
        <v>0.7</v>
      </c>
      <c r="DJ168" s="612"/>
      <c r="DK168" s="571"/>
      <c r="DL168" s="571"/>
      <c r="DN168" s="551" t="s">
        <v>423</v>
      </c>
      <c r="DO168" s="555" t="s">
        <v>54</v>
      </c>
      <c r="DP168" s="552" t="s">
        <v>55</v>
      </c>
      <c r="DQ168" s="558">
        <v>0.7</v>
      </c>
      <c r="DR168" s="558">
        <v>0.7</v>
      </c>
      <c r="DS168" s="558">
        <v>0.7</v>
      </c>
      <c r="DT168" s="558">
        <v>0.7</v>
      </c>
      <c r="DU168" s="558">
        <v>0.7</v>
      </c>
      <c r="DV168" s="558">
        <v>0.7</v>
      </c>
      <c r="DW168" s="558">
        <v>0.7</v>
      </c>
      <c r="DX168" s="558">
        <v>0.7</v>
      </c>
      <c r="DY168" s="558">
        <v>0.7</v>
      </c>
      <c r="DZ168" s="558">
        <v>0.7</v>
      </c>
      <c r="EA168" s="612"/>
      <c r="EB168" s="571"/>
      <c r="EC168" s="571"/>
      <c r="ED168" s="645"/>
      <c r="EF168" s="551" t="s">
        <v>402</v>
      </c>
      <c r="EG168" s="555" t="s">
        <v>54</v>
      </c>
      <c r="EH168" s="552" t="s">
        <v>55</v>
      </c>
      <c r="EI168" s="691">
        <f t="shared" si="260"/>
        <v>0.7</v>
      </c>
      <c r="EJ168" s="691">
        <f t="shared" si="253"/>
        <v>0.7</v>
      </c>
      <c r="EK168" s="691">
        <f t="shared" si="254"/>
        <v>0.7</v>
      </c>
      <c r="EL168" s="691">
        <f t="shared" si="255"/>
        <v>0.7</v>
      </c>
      <c r="EM168" s="691">
        <f t="shared" si="283"/>
        <v>0.7</v>
      </c>
      <c r="EN168" s="691">
        <f t="shared" si="284"/>
        <v>0.7</v>
      </c>
      <c r="EO168" s="691">
        <f t="shared" si="285"/>
        <v>0.7</v>
      </c>
      <c r="EP168" s="691">
        <f t="shared" si="256"/>
        <v>0.7</v>
      </c>
      <c r="EQ168" s="691">
        <f t="shared" si="257"/>
        <v>0.7</v>
      </c>
      <c r="ER168" s="691">
        <f t="shared" si="258"/>
        <v>0.7</v>
      </c>
      <c r="ES168" s="716">
        <f t="shared" si="272"/>
        <v>0</v>
      </c>
      <c r="ET168" s="697">
        <f t="shared" si="273"/>
        <v>0</v>
      </c>
      <c r="EU168" s="697">
        <f t="shared" si="274"/>
        <v>0</v>
      </c>
      <c r="EW168" s="551" t="s">
        <v>402</v>
      </c>
      <c r="EX168" s="555" t="s">
        <v>54</v>
      </c>
      <c r="EY168" s="552" t="s">
        <v>55</v>
      </c>
      <c r="EZ168" s="771">
        <v>0.4</v>
      </c>
      <c r="FA168" s="680"/>
      <c r="FB168" s="680"/>
      <c r="FC168" s="680"/>
      <c r="FD168" s="680"/>
      <c r="FE168" s="680"/>
      <c r="FF168" s="680"/>
      <c r="FG168" s="680"/>
      <c r="FH168" s="680"/>
      <c r="FI168" s="680"/>
      <c r="FJ168" s="769"/>
      <c r="FK168" s="755"/>
      <c r="FL168" s="755"/>
    </row>
    <row r="169" spans="1:168">
      <c r="A169" s="91"/>
      <c r="B169" s="951" t="str">
        <f t="shared" si="271"/>
        <v>3.2.1</v>
      </c>
      <c r="C169" s="981" t="str">
        <f t="shared" si="218"/>
        <v>消火剤</v>
      </c>
      <c r="D169" s="984" t="e">
        <f>IF(I$168&gt;0,G169/I$168,0)</f>
        <v>#REF!</v>
      </c>
      <c r="E169" s="983" t="e">
        <f t="shared" ref="D169:E171" si="286">IF(J$168&gt;0,H169/J$168,0)</f>
        <v>#REF!</v>
      </c>
      <c r="F169" s="91"/>
      <c r="G169" s="983" t="e">
        <f t="shared" si="262"/>
        <v>#REF!</v>
      </c>
      <c r="H169" s="983" t="e">
        <f t="shared" si="263"/>
        <v>#REF!</v>
      </c>
      <c r="I169" s="983"/>
      <c r="J169" s="983"/>
      <c r="K169" s="983" t="e">
        <f>IF(#REF!=0,0,1)</f>
        <v>#REF!</v>
      </c>
      <c r="L169" s="983" t="e">
        <f>IF(#REF!=0,0,1)</f>
        <v>#REF!</v>
      </c>
      <c r="M169" s="983">
        <f t="shared" ref="M169:M194" si="287">SUMPRODUCT($BR$7:$CA$7,BR169:CA169)</f>
        <v>0.33333333333333331</v>
      </c>
      <c r="N169" s="983">
        <f t="shared" si="276"/>
        <v>0</v>
      </c>
      <c r="O169" s="91"/>
      <c r="P169" s="1060"/>
      <c r="Q169" s="1013"/>
      <c r="R169" s="1008">
        <v>1</v>
      </c>
      <c r="S169" s="988" t="s">
        <v>25</v>
      </c>
      <c r="T169" s="1029"/>
      <c r="U169" s="892"/>
      <c r="V169" s="817">
        <f t="shared" si="259"/>
        <v>0</v>
      </c>
      <c r="W169" s="838">
        <f t="shared" si="252"/>
        <v>0</v>
      </c>
      <c r="X169" s="91"/>
      <c r="Y169" s="929">
        <f t="shared" si="237"/>
        <v>0</v>
      </c>
      <c r="Z169" s="929">
        <f t="shared" si="238"/>
        <v>0</v>
      </c>
      <c r="AA169" s="929">
        <f t="shared" si="239"/>
        <v>0</v>
      </c>
      <c r="AB169" s="929">
        <f t="shared" si="240"/>
        <v>0</v>
      </c>
      <c r="AC169" s="929">
        <f t="shared" si="241"/>
        <v>0</v>
      </c>
      <c r="AD169" s="929">
        <f t="shared" si="242"/>
        <v>0</v>
      </c>
      <c r="AE169" s="929">
        <f t="shared" si="243"/>
        <v>0</v>
      </c>
      <c r="AF169" s="929">
        <f t="shared" si="244"/>
        <v>0</v>
      </c>
      <c r="AG169" s="929">
        <f t="shared" si="245"/>
        <v>0</v>
      </c>
      <c r="AH169" s="929">
        <f t="shared" si="246"/>
        <v>0</v>
      </c>
      <c r="AI169" s="929">
        <f t="shared" si="247"/>
        <v>0</v>
      </c>
      <c r="AJ169" s="929">
        <f t="shared" si="248"/>
        <v>0</v>
      </c>
      <c r="AK169" s="929">
        <f t="shared" si="249"/>
        <v>0</v>
      </c>
      <c r="AL169" s="91"/>
      <c r="AM169" s="784"/>
      <c r="AN169" s="784"/>
      <c r="AO169" s="784"/>
      <c r="AP169" s="784"/>
      <c r="AQ169" s="784"/>
      <c r="AR169" s="784"/>
      <c r="AS169" s="784"/>
      <c r="AT169" s="784"/>
      <c r="AU169" s="784"/>
      <c r="AV169" s="784"/>
      <c r="AW169" s="784"/>
      <c r="AX169" s="784"/>
      <c r="AY169" s="784"/>
      <c r="AZ169" s="91"/>
      <c r="BA169" s="990"/>
      <c r="BB169" s="990" t="e">
        <f t="shared" si="250"/>
        <v>#REF!</v>
      </c>
      <c r="BC169" s="990"/>
      <c r="BD169" s="991" t="e">
        <f>BR169*#REF!</f>
        <v>#REF!</v>
      </c>
      <c r="BE169" s="991" t="e">
        <f>BS169*#REF!</f>
        <v>#REF!</v>
      </c>
      <c r="BF169" s="991" t="e">
        <f>BT169*#REF!</f>
        <v>#REF!</v>
      </c>
      <c r="BG169" s="991" t="e">
        <f>BU169*#REF!</f>
        <v>#REF!</v>
      </c>
      <c r="BH169" s="1011" t="e">
        <f>BV169*#REF!</f>
        <v>#REF!</v>
      </c>
      <c r="BI169" s="991" t="e">
        <f>BW169*#REF!</f>
        <v>#REF!</v>
      </c>
      <c r="BJ169" s="991" t="e">
        <f>BX169*#REF!</f>
        <v>#REF!</v>
      </c>
      <c r="BK169" s="991" t="e">
        <f>BY169*#REF!</f>
        <v>#REF!</v>
      </c>
      <c r="BL169" s="991" t="e">
        <f>BZ169*#REF!</f>
        <v>#REF!</v>
      </c>
      <c r="BM169" s="991" t="e">
        <f>CA169*#REF!</f>
        <v>#REF!</v>
      </c>
      <c r="BN169" s="91"/>
      <c r="BO169" s="992" t="str">
        <f t="shared" ref="BO169:BO194" si="288">IF($BO$3=1,CW169,IF($BO$3=2,DN169,IF($BO$3=3,EF169,IF($BO$3=4,EW169,CF169))))</f>
        <v>3.2.1</v>
      </c>
      <c r="BP169" s="992" t="str">
        <f t="shared" ref="BP169:BP194" si="289">IF($BO$3=1,CX169,IF($BO$3=2,DO169,IF($BO$3=3,EG169,IF($BO$3=4,EX169,CG169))))</f>
        <v>LR2 3.2</v>
      </c>
      <c r="BQ169" s="981" t="str">
        <f t="shared" ref="BQ169:BQ194" si="290">IF($BO$3=1,CY169,IF($BO$3=2,DP169,IF($BO$3=3,EH169,IF($BO$3=4,EY169,CH169))))</f>
        <v>消火剤</v>
      </c>
      <c r="BR169" s="993">
        <f t="shared" ref="BR169:BR194" si="291">IF($BO$3=1,CZ169,IF($BO$3=2,DQ169,IF($BO$3=3,EI169,IF($BO$3=4,EZ169,CI169))))</f>
        <v>0.33333333333333331</v>
      </c>
      <c r="BS169" s="993">
        <f t="shared" ref="BS169:BS194" si="292">IF($BO$3=1,DA169,IF($BO$3=2,DR169,IF($BO$3=3,EJ169,IF($BO$3=4,FA169,CJ169))))</f>
        <v>0.33333333333333331</v>
      </c>
      <c r="BT169" s="993">
        <f t="shared" ref="BT169:BT194" si="293">IF($BO$3=1,DB169,IF($BO$3=2,DS169,IF($BO$3=3,EK169,IF($BO$3=4,FB169,CK169))))</f>
        <v>0.33333333333333331</v>
      </c>
      <c r="BU169" s="993">
        <f t="shared" ref="BU169:BU194" si="294">IF($BO$3=1,DC169,IF($BO$3=2,DT169,IF($BO$3=3,EL169,IF($BO$3=4,FC169,CL169))))</f>
        <v>0.33333333333333331</v>
      </c>
      <c r="BV169" s="1012">
        <f t="shared" ref="BV169:BV194" si="295">IF($BO$3=1,DD169,IF($BO$3=2,DU169,IF($BO$3=3,EM169,IF($BO$3=4,FD169,CM169))))</f>
        <v>0.33333333333333331</v>
      </c>
      <c r="BW169" s="993">
        <f t="shared" ref="BW169:BW194" si="296">IF($BO$3=1,DE169,IF($BO$3=2,DV169,IF($BO$3=3,EN169,IF($BO$3=4,FE169,CN169))))</f>
        <v>0.33333333333333331</v>
      </c>
      <c r="BX169" s="993">
        <f t="shared" ref="BX169:BX194" si="297">IF($BO$3=1,DF169,IF($BO$3=2,DW169,IF($BO$3=3,EO169,IF($BO$3=4,FF169,CO169))))</f>
        <v>0.33333333333333331</v>
      </c>
      <c r="BY169" s="993">
        <f t="shared" ref="BY169:BY194" si="298">IF($BO$3=1,DG169,IF($BO$3=2,DX169,IF($BO$3=3,EP169,IF($BO$3=4,FG169,CP169))))</f>
        <v>0.33333333333333331</v>
      </c>
      <c r="BZ169" s="993">
        <f t="shared" ref="BZ169:BZ194" si="299">IF($BO$3=1,DH169,IF($BO$3=2,DY169,IF($BO$3=3,EQ169,IF($BO$3=4,FH169,CQ169))))</f>
        <v>0.33333333333333331</v>
      </c>
      <c r="CA169" s="993">
        <f t="shared" ref="CA169:CA194" si="300">IF($BO$3=1,DI169,IF($BO$3=2,DZ169,IF($BO$3=3,ER169,IF($BO$3=4,FI169,CR169))))</f>
        <v>0.33333333333333331</v>
      </c>
      <c r="CB169" s="1178">
        <f t="shared" ref="CB169:CB194" si="301">IF($BO$3=1,DJ169,IF($BO$3=2,EA169,IF($BO$3=3,ES169,IF($BO$3=4,FJ169,CS169))))</f>
        <v>0</v>
      </c>
      <c r="CC169" s="1033">
        <f t="shared" ref="CC169:CC194" si="302">IF($BO$3=1,DK169,IF($BO$3=2,EB169,IF($BO$3=3,ET169,IF($BO$3=4,FK169,CT169))))</f>
        <v>0</v>
      </c>
      <c r="CD169" s="1033">
        <f t="shared" ref="CD169:CD194" si="303">IF($BO$3=1,DL169,IF($BO$3=2,EC169,IF($BO$3=3,EU169,IF($BO$3=4,FL169,CU169))))</f>
        <v>0</v>
      </c>
      <c r="CF169" s="551" t="s">
        <v>424</v>
      </c>
      <c r="CG169" s="555" t="s">
        <v>690</v>
      </c>
      <c r="CH169" s="556" t="s">
        <v>425</v>
      </c>
      <c r="CI169" s="558">
        <v>0.33333333333333331</v>
      </c>
      <c r="CJ169" s="558">
        <v>0.33333333333333331</v>
      </c>
      <c r="CK169" s="558">
        <v>0.33333333333333331</v>
      </c>
      <c r="CL169" s="558">
        <v>0.33333333333333331</v>
      </c>
      <c r="CM169" s="558">
        <v>0.33333333333333331</v>
      </c>
      <c r="CN169" s="558">
        <v>0.33333333333333331</v>
      </c>
      <c r="CO169" s="558">
        <v>0.33333333333333331</v>
      </c>
      <c r="CP169" s="558">
        <v>0.33333333333333331</v>
      </c>
      <c r="CQ169" s="558">
        <v>0.33333333333333331</v>
      </c>
      <c r="CR169" s="558">
        <v>0.33333333333333331</v>
      </c>
      <c r="CS169" s="612">
        <v>0</v>
      </c>
      <c r="CT169" s="571">
        <v>0</v>
      </c>
      <c r="CU169" s="571">
        <v>0</v>
      </c>
      <c r="CW169" s="551" t="s">
        <v>424</v>
      </c>
      <c r="CX169" s="555" t="s">
        <v>690</v>
      </c>
      <c r="CY169" s="556" t="s">
        <v>425</v>
      </c>
      <c r="CZ169" s="558">
        <v>0.33333333333333331</v>
      </c>
      <c r="DA169" s="558">
        <v>0.33333333333333331</v>
      </c>
      <c r="DB169" s="558">
        <v>0.33333333333333331</v>
      </c>
      <c r="DC169" s="558">
        <v>0.33333333333333331</v>
      </c>
      <c r="DD169" s="558">
        <v>0.33333333333333331</v>
      </c>
      <c r="DE169" s="558">
        <v>0.33333333333333331</v>
      </c>
      <c r="DF169" s="558">
        <v>0.33333333333333331</v>
      </c>
      <c r="DG169" s="558">
        <v>0.33333333333333331</v>
      </c>
      <c r="DH169" s="558">
        <v>0.33333333333333331</v>
      </c>
      <c r="DI169" s="558">
        <v>0.33333333333333331</v>
      </c>
      <c r="DJ169" s="612"/>
      <c r="DK169" s="571"/>
      <c r="DL169" s="571"/>
      <c r="DN169" s="551" t="s">
        <v>424</v>
      </c>
      <c r="DO169" s="555" t="s">
        <v>690</v>
      </c>
      <c r="DP169" s="556" t="s">
        <v>425</v>
      </c>
      <c r="DQ169" s="558">
        <v>0.33333333333333331</v>
      </c>
      <c r="DR169" s="558">
        <v>0.33333333333333331</v>
      </c>
      <c r="DS169" s="558">
        <v>0.33333333333333331</v>
      </c>
      <c r="DT169" s="558">
        <v>0.33333333333333331</v>
      </c>
      <c r="DU169" s="558">
        <v>0.33333333333333331</v>
      </c>
      <c r="DV169" s="558">
        <v>0.33333333333333331</v>
      </c>
      <c r="DW169" s="558">
        <v>0.33333333333333331</v>
      </c>
      <c r="DX169" s="558">
        <v>0.33333333333333331</v>
      </c>
      <c r="DY169" s="558">
        <v>0.33333333333333331</v>
      </c>
      <c r="DZ169" s="558">
        <v>0.33333333333333331</v>
      </c>
      <c r="EA169" s="612"/>
      <c r="EB169" s="571"/>
      <c r="EC169" s="571"/>
      <c r="ED169" s="645"/>
      <c r="EF169" s="551" t="s">
        <v>315</v>
      </c>
      <c r="EG169" s="555" t="s">
        <v>690</v>
      </c>
      <c r="EH169" s="556" t="s">
        <v>425</v>
      </c>
      <c r="EI169" s="691">
        <f t="shared" si="260"/>
        <v>0.33333333333333331</v>
      </c>
      <c r="EJ169" s="691">
        <f t="shared" si="253"/>
        <v>0.33333333333333331</v>
      </c>
      <c r="EK169" s="691">
        <f t="shared" si="254"/>
        <v>0.33333333333333331</v>
      </c>
      <c r="EL169" s="691">
        <f t="shared" si="255"/>
        <v>0.33333333333333331</v>
      </c>
      <c r="EM169" s="691">
        <f t="shared" si="283"/>
        <v>0.33333333333333331</v>
      </c>
      <c r="EN169" s="691">
        <f t="shared" si="284"/>
        <v>0.33333333333333331</v>
      </c>
      <c r="EO169" s="691">
        <f t="shared" si="285"/>
        <v>0.33333333333333331</v>
      </c>
      <c r="EP169" s="691">
        <f t="shared" si="256"/>
        <v>0.33333333333333331</v>
      </c>
      <c r="EQ169" s="691">
        <f t="shared" si="257"/>
        <v>0.33333333333333331</v>
      </c>
      <c r="ER169" s="691">
        <f t="shared" si="258"/>
        <v>0.33333333333333331</v>
      </c>
      <c r="ES169" s="716">
        <f t="shared" si="272"/>
        <v>0</v>
      </c>
      <c r="ET169" s="697">
        <f t="shared" si="273"/>
        <v>0</v>
      </c>
      <c r="EU169" s="697">
        <f t="shared" si="274"/>
        <v>0</v>
      </c>
      <c r="EW169" s="551" t="s">
        <v>315</v>
      </c>
      <c r="EX169" s="555" t="s">
        <v>690</v>
      </c>
      <c r="EY169" s="556" t="s">
        <v>425</v>
      </c>
      <c r="EZ169" s="771">
        <v>0</v>
      </c>
      <c r="FA169" s="680"/>
      <c r="FB169" s="680"/>
      <c r="FC169" s="680"/>
      <c r="FD169" s="680"/>
      <c r="FE169" s="680"/>
      <c r="FF169" s="680"/>
      <c r="FG169" s="680"/>
      <c r="FH169" s="680"/>
      <c r="FI169" s="680"/>
      <c r="FJ169" s="769"/>
      <c r="FK169" s="755"/>
      <c r="FL169" s="755"/>
    </row>
    <row r="170" spans="1:168">
      <c r="A170" s="91"/>
      <c r="B170" s="951" t="str">
        <f t="shared" si="271"/>
        <v>3.2.2</v>
      </c>
      <c r="C170" s="981" t="str">
        <f t="shared" si="218"/>
        <v>発泡剤（断熱材等）</v>
      </c>
      <c r="D170" s="984" t="e">
        <f t="shared" si="286"/>
        <v>#REF!</v>
      </c>
      <c r="E170" s="983" t="e">
        <f t="shared" si="286"/>
        <v>#REF!</v>
      </c>
      <c r="F170" s="91"/>
      <c r="G170" s="983" t="e">
        <f t="shared" si="262"/>
        <v>#REF!</v>
      </c>
      <c r="H170" s="983" t="e">
        <f t="shared" si="263"/>
        <v>#REF!</v>
      </c>
      <c r="I170" s="983"/>
      <c r="J170" s="983"/>
      <c r="K170" s="983" t="e">
        <f>IF(#REF!=0,0,1)</f>
        <v>#REF!</v>
      </c>
      <c r="L170" s="983" t="e">
        <f>IF(#REF!=0,0,1)</f>
        <v>#REF!</v>
      </c>
      <c r="M170" s="983">
        <f t="shared" si="287"/>
        <v>0.33333333333333331</v>
      </c>
      <c r="N170" s="983">
        <f t="shared" si="276"/>
        <v>0</v>
      </c>
      <c r="O170" s="91"/>
      <c r="P170" s="1060"/>
      <c r="Q170" s="1013"/>
      <c r="R170" s="1008">
        <v>2</v>
      </c>
      <c r="S170" s="988" t="s">
        <v>26</v>
      </c>
      <c r="T170" s="1029"/>
      <c r="U170" s="892"/>
      <c r="V170" s="804">
        <f t="shared" si="259"/>
        <v>0</v>
      </c>
      <c r="W170" s="805">
        <f t="shared" si="252"/>
        <v>0</v>
      </c>
      <c r="X170" s="91"/>
      <c r="Y170" s="929">
        <f t="shared" si="237"/>
        <v>0</v>
      </c>
      <c r="Z170" s="929">
        <f t="shared" si="238"/>
        <v>0</v>
      </c>
      <c r="AA170" s="929">
        <f t="shared" si="239"/>
        <v>0</v>
      </c>
      <c r="AB170" s="929">
        <f t="shared" si="240"/>
        <v>0</v>
      </c>
      <c r="AC170" s="929">
        <f t="shared" si="241"/>
        <v>0</v>
      </c>
      <c r="AD170" s="929">
        <f t="shared" si="242"/>
        <v>0</v>
      </c>
      <c r="AE170" s="929">
        <f t="shared" si="243"/>
        <v>0</v>
      </c>
      <c r="AF170" s="929">
        <f t="shared" si="244"/>
        <v>0</v>
      </c>
      <c r="AG170" s="929">
        <f t="shared" si="245"/>
        <v>0</v>
      </c>
      <c r="AH170" s="929">
        <f t="shared" si="246"/>
        <v>0</v>
      </c>
      <c r="AI170" s="929">
        <f t="shared" si="247"/>
        <v>0</v>
      </c>
      <c r="AJ170" s="929">
        <f t="shared" si="248"/>
        <v>0</v>
      </c>
      <c r="AK170" s="929">
        <f t="shared" si="249"/>
        <v>0</v>
      </c>
      <c r="AL170" s="91"/>
      <c r="AM170" s="785"/>
      <c r="AN170" s="785"/>
      <c r="AO170" s="785"/>
      <c r="AP170" s="785"/>
      <c r="AQ170" s="785"/>
      <c r="AR170" s="785"/>
      <c r="AS170" s="785"/>
      <c r="AT170" s="785"/>
      <c r="AU170" s="785"/>
      <c r="AV170" s="785"/>
      <c r="AW170" s="785"/>
      <c r="AX170" s="785"/>
      <c r="AY170" s="785"/>
      <c r="AZ170" s="91"/>
      <c r="BA170" s="990"/>
      <c r="BB170" s="990" t="e">
        <f t="shared" si="250"/>
        <v>#REF!</v>
      </c>
      <c r="BC170" s="990"/>
      <c r="BD170" s="991" t="e">
        <f>BR170*#REF!</f>
        <v>#REF!</v>
      </c>
      <c r="BE170" s="991" t="e">
        <f>BS170*#REF!</f>
        <v>#REF!</v>
      </c>
      <c r="BF170" s="991" t="e">
        <f>BT170*#REF!</f>
        <v>#REF!</v>
      </c>
      <c r="BG170" s="991" t="e">
        <f>BU170*#REF!</f>
        <v>#REF!</v>
      </c>
      <c r="BH170" s="1011" t="e">
        <f>BV170*#REF!</f>
        <v>#REF!</v>
      </c>
      <c r="BI170" s="991" t="e">
        <f>BW170*#REF!</f>
        <v>#REF!</v>
      </c>
      <c r="BJ170" s="991" t="e">
        <f>BX170*#REF!</f>
        <v>#REF!</v>
      </c>
      <c r="BK170" s="991" t="e">
        <f>BY170*#REF!</f>
        <v>#REF!</v>
      </c>
      <c r="BL170" s="991" t="e">
        <f>BZ170*#REF!</f>
        <v>#REF!</v>
      </c>
      <c r="BM170" s="991" t="e">
        <f>CA170*#REF!</f>
        <v>#REF!</v>
      </c>
      <c r="BN170" s="91"/>
      <c r="BO170" s="992" t="str">
        <f t="shared" si="288"/>
        <v>3.2.2</v>
      </c>
      <c r="BP170" s="992" t="str">
        <f t="shared" si="289"/>
        <v>LR2 3.2</v>
      </c>
      <c r="BQ170" s="981" t="str">
        <f t="shared" si="290"/>
        <v>発泡剤（断熱材等）</v>
      </c>
      <c r="BR170" s="993">
        <f t="shared" si="291"/>
        <v>0.33333333333333331</v>
      </c>
      <c r="BS170" s="993">
        <f t="shared" si="292"/>
        <v>0.33333333333333331</v>
      </c>
      <c r="BT170" s="993">
        <f t="shared" si="293"/>
        <v>0.33333333333333331</v>
      </c>
      <c r="BU170" s="993">
        <f t="shared" si="294"/>
        <v>0.33333333333333331</v>
      </c>
      <c r="BV170" s="1012">
        <f t="shared" si="295"/>
        <v>0.33333333333333331</v>
      </c>
      <c r="BW170" s="993">
        <f t="shared" si="296"/>
        <v>0.33333333333333331</v>
      </c>
      <c r="BX170" s="993">
        <f t="shared" si="297"/>
        <v>0.33333333333333331</v>
      </c>
      <c r="BY170" s="993">
        <f t="shared" si="298"/>
        <v>0.33333333333333331</v>
      </c>
      <c r="BZ170" s="993">
        <f t="shared" si="299"/>
        <v>0.33333333333333331</v>
      </c>
      <c r="CA170" s="993">
        <f t="shared" si="300"/>
        <v>0.33333333333333331</v>
      </c>
      <c r="CB170" s="1178">
        <f t="shared" si="301"/>
        <v>0</v>
      </c>
      <c r="CC170" s="1033">
        <f t="shared" si="302"/>
        <v>0</v>
      </c>
      <c r="CD170" s="1033">
        <f t="shared" si="303"/>
        <v>0</v>
      </c>
      <c r="CF170" s="551" t="s">
        <v>426</v>
      </c>
      <c r="CG170" s="555" t="s">
        <v>690</v>
      </c>
      <c r="CH170" s="556" t="s">
        <v>691</v>
      </c>
      <c r="CI170" s="558">
        <v>0.33333333333333331</v>
      </c>
      <c r="CJ170" s="558">
        <v>0.33333333333333331</v>
      </c>
      <c r="CK170" s="558">
        <v>0.33333333333333331</v>
      </c>
      <c r="CL170" s="558">
        <v>0.33333333333333331</v>
      </c>
      <c r="CM170" s="558">
        <v>0.33333333333333331</v>
      </c>
      <c r="CN170" s="558">
        <v>0.33333333333333331</v>
      </c>
      <c r="CO170" s="558">
        <v>0.33333333333333331</v>
      </c>
      <c r="CP170" s="558">
        <v>0.33333333333333331</v>
      </c>
      <c r="CQ170" s="558">
        <v>0.33333333333333331</v>
      </c>
      <c r="CR170" s="558">
        <v>0.33333333333333331</v>
      </c>
      <c r="CS170" s="612">
        <v>0</v>
      </c>
      <c r="CT170" s="571">
        <v>0</v>
      </c>
      <c r="CU170" s="571">
        <v>0</v>
      </c>
      <c r="CW170" s="551" t="s">
        <v>426</v>
      </c>
      <c r="CX170" s="555" t="s">
        <v>690</v>
      </c>
      <c r="CY170" s="556" t="s">
        <v>691</v>
      </c>
      <c r="CZ170" s="558">
        <v>0.33333333333333331</v>
      </c>
      <c r="DA170" s="558">
        <v>0.33333333333333331</v>
      </c>
      <c r="DB170" s="558">
        <v>0.33333333333333331</v>
      </c>
      <c r="DC170" s="558">
        <v>0.33333333333333331</v>
      </c>
      <c r="DD170" s="558">
        <v>0.33333333333333331</v>
      </c>
      <c r="DE170" s="558">
        <v>0.33333333333333331</v>
      </c>
      <c r="DF170" s="558">
        <v>0.33333333333333331</v>
      </c>
      <c r="DG170" s="558">
        <v>0.33333333333333331</v>
      </c>
      <c r="DH170" s="558">
        <v>0.33333333333333331</v>
      </c>
      <c r="DI170" s="558">
        <v>0.33333333333333331</v>
      </c>
      <c r="DJ170" s="612"/>
      <c r="DK170" s="571"/>
      <c r="DL170" s="571"/>
      <c r="DN170" s="551" t="s">
        <v>426</v>
      </c>
      <c r="DO170" s="555" t="s">
        <v>690</v>
      </c>
      <c r="DP170" s="556" t="s">
        <v>427</v>
      </c>
      <c r="DQ170" s="558">
        <v>0.33333333333333331</v>
      </c>
      <c r="DR170" s="558">
        <v>0.33333333333333331</v>
      </c>
      <c r="DS170" s="558">
        <v>0.33333333333333331</v>
      </c>
      <c r="DT170" s="558">
        <v>0.33333333333333331</v>
      </c>
      <c r="DU170" s="558">
        <v>0.33333333333333331</v>
      </c>
      <c r="DV170" s="558">
        <v>0.33333333333333331</v>
      </c>
      <c r="DW170" s="558">
        <v>0.33333333333333331</v>
      </c>
      <c r="DX170" s="558">
        <v>0.33333333333333331</v>
      </c>
      <c r="DY170" s="558">
        <v>0.33333333333333331</v>
      </c>
      <c r="DZ170" s="558">
        <v>0.33333333333333331</v>
      </c>
      <c r="EA170" s="612"/>
      <c r="EB170" s="571"/>
      <c r="EC170" s="571"/>
      <c r="ED170" s="645"/>
      <c r="EF170" s="551" t="s">
        <v>316</v>
      </c>
      <c r="EG170" s="555" t="s">
        <v>690</v>
      </c>
      <c r="EH170" s="556" t="s">
        <v>427</v>
      </c>
      <c r="EI170" s="691">
        <f t="shared" si="260"/>
        <v>0.33333333333333331</v>
      </c>
      <c r="EJ170" s="691">
        <f t="shared" si="253"/>
        <v>0.33333333333333331</v>
      </c>
      <c r="EK170" s="691">
        <f t="shared" si="254"/>
        <v>0.33333333333333331</v>
      </c>
      <c r="EL170" s="691">
        <f t="shared" si="255"/>
        <v>0.33333333333333331</v>
      </c>
      <c r="EM170" s="691">
        <f t="shared" si="283"/>
        <v>0.33333333333333331</v>
      </c>
      <c r="EN170" s="691">
        <f t="shared" si="284"/>
        <v>0.33333333333333331</v>
      </c>
      <c r="EO170" s="691">
        <f t="shared" si="285"/>
        <v>0.33333333333333331</v>
      </c>
      <c r="EP170" s="691">
        <f t="shared" si="256"/>
        <v>0.33333333333333331</v>
      </c>
      <c r="EQ170" s="691">
        <f t="shared" si="257"/>
        <v>0.33333333333333331</v>
      </c>
      <c r="ER170" s="691">
        <f t="shared" si="258"/>
        <v>0.33333333333333331</v>
      </c>
      <c r="ES170" s="716">
        <f t="shared" si="272"/>
        <v>0</v>
      </c>
      <c r="ET170" s="697">
        <f t="shared" si="273"/>
        <v>0</v>
      </c>
      <c r="EU170" s="697">
        <f t="shared" si="274"/>
        <v>0</v>
      </c>
      <c r="EW170" s="551" t="s">
        <v>316</v>
      </c>
      <c r="EX170" s="555" t="s">
        <v>690</v>
      </c>
      <c r="EY170" s="556" t="s">
        <v>427</v>
      </c>
      <c r="EZ170" s="771">
        <v>0</v>
      </c>
      <c r="FA170" s="680"/>
      <c r="FB170" s="680"/>
      <c r="FC170" s="680"/>
      <c r="FD170" s="680"/>
      <c r="FE170" s="680"/>
      <c r="FF170" s="680"/>
      <c r="FG170" s="680"/>
      <c r="FH170" s="680"/>
      <c r="FI170" s="680"/>
      <c r="FJ170" s="769"/>
      <c r="FK170" s="755"/>
      <c r="FL170" s="755"/>
    </row>
    <row r="171" spans="1:168" ht="14.25" thickBot="1">
      <c r="A171" s="91"/>
      <c r="B171" s="951" t="str">
        <f t="shared" si="271"/>
        <v>3.2.3</v>
      </c>
      <c r="C171" s="981" t="str">
        <f t="shared" si="218"/>
        <v>冷媒</v>
      </c>
      <c r="D171" s="984" t="e">
        <f>IF(I$168&gt;0,G171/I$168,0)</f>
        <v>#REF!</v>
      </c>
      <c r="E171" s="983" t="e">
        <f t="shared" si="286"/>
        <v>#REF!</v>
      </c>
      <c r="F171" s="91"/>
      <c r="G171" s="983" t="e">
        <f t="shared" si="262"/>
        <v>#REF!</v>
      </c>
      <c r="H171" s="983" t="e">
        <f t="shared" si="263"/>
        <v>#REF!</v>
      </c>
      <c r="I171" s="983"/>
      <c r="J171" s="983"/>
      <c r="K171" s="983" t="e">
        <f>IF(#REF!=0,0,1)</f>
        <v>#REF!</v>
      </c>
      <c r="L171" s="983" t="e">
        <f>IF(#REF!=0,0,1)</f>
        <v>#REF!</v>
      </c>
      <c r="M171" s="983">
        <f t="shared" si="287"/>
        <v>0.33333333333333331</v>
      </c>
      <c r="N171" s="983">
        <f t="shared" si="276"/>
        <v>0</v>
      </c>
      <c r="O171" s="91"/>
      <c r="P171" s="1189"/>
      <c r="Q171" s="1190"/>
      <c r="R171" s="1103">
        <v>3</v>
      </c>
      <c r="S171" s="1104" t="s">
        <v>27</v>
      </c>
      <c r="T171" s="1105"/>
      <c r="U171" s="892"/>
      <c r="V171" s="815">
        <f t="shared" si="259"/>
        <v>0</v>
      </c>
      <c r="W171" s="837">
        <f t="shared" si="252"/>
        <v>0</v>
      </c>
      <c r="X171" s="91"/>
      <c r="Y171" s="929">
        <f t="shared" si="237"/>
        <v>0</v>
      </c>
      <c r="Z171" s="929">
        <f t="shared" si="238"/>
        <v>0</v>
      </c>
      <c r="AA171" s="929">
        <f t="shared" si="239"/>
        <v>0</v>
      </c>
      <c r="AB171" s="929">
        <f t="shared" si="240"/>
        <v>0</v>
      </c>
      <c r="AC171" s="929">
        <f t="shared" si="241"/>
        <v>0</v>
      </c>
      <c r="AD171" s="929">
        <f t="shared" si="242"/>
        <v>0</v>
      </c>
      <c r="AE171" s="929">
        <f t="shared" si="243"/>
        <v>0</v>
      </c>
      <c r="AF171" s="929">
        <f t="shared" si="244"/>
        <v>0</v>
      </c>
      <c r="AG171" s="929">
        <f t="shared" si="245"/>
        <v>0</v>
      </c>
      <c r="AH171" s="929">
        <f t="shared" si="246"/>
        <v>0</v>
      </c>
      <c r="AI171" s="929">
        <f t="shared" si="247"/>
        <v>0</v>
      </c>
      <c r="AJ171" s="929">
        <f t="shared" si="248"/>
        <v>0</v>
      </c>
      <c r="AK171" s="929">
        <f t="shared" si="249"/>
        <v>0</v>
      </c>
      <c r="AL171" s="91"/>
      <c r="AM171" s="788"/>
      <c r="AN171" s="788"/>
      <c r="AO171" s="788"/>
      <c r="AP171" s="788"/>
      <c r="AQ171" s="788"/>
      <c r="AR171" s="788"/>
      <c r="AS171" s="788"/>
      <c r="AT171" s="788"/>
      <c r="AU171" s="788"/>
      <c r="AV171" s="788"/>
      <c r="AW171" s="788"/>
      <c r="AX171" s="788"/>
      <c r="AY171" s="788"/>
      <c r="AZ171" s="91"/>
      <c r="BA171" s="990"/>
      <c r="BB171" s="990" t="e">
        <f t="shared" si="250"/>
        <v>#REF!</v>
      </c>
      <c r="BC171" s="990"/>
      <c r="BD171" s="991" t="e">
        <f>BR171*#REF!</f>
        <v>#REF!</v>
      </c>
      <c r="BE171" s="991" t="e">
        <f>BS171*#REF!</f>
        <v>#REF!</v>
      </c>
      <c r="BF171" s="991" t="e">
        <f>BT171*#REF!</f>
        <v>#REF!</v>
      </c>
      <c r="BG171" s="991" t="e">
        <f>BU171*#REF!</f>
        <v>#REF!</v>
      </c>
      <c r="BH171" s="1011" t="e">
        <f>BV171*#REF!</f>
        <v>#REF!</v>
      </c>
      <c r="BI171" s="991" t="e">
        <f>BW171*#REF!</f>
        <v>#REF!</v>
      </c>
      <c r="BJ171" s="991" t="e">
        <f>BX171*#REF!</f>
        <v>#REF!</v>
      </c>
      <c r="BK171" s="991" t="e">
        <f>BY171*#REF!</f>
        <v>#REF!</v>
      </c>
      <c r="BL171" s="991" t="e">
        <f>BZ171*#REF!</f>
        <v>#REF!</v>
      </c>
      <c r="BM171" s="991" t="e">
        <f>CA171*#REF!</f>
        <v>#REF!</v>
      </c>
      <c r="BN171" s="91"/>
      <c r="BO171" s="992" t="str">
        <f t="shared" si="288"/>
        <v>3.2.3</v>
      </c>
      <c r="BP171" s="992" t="str">
        <f t="shared" si="289"/>
        <v>LR2 3.2</v>
      </c>
      <c r="BQ171" s="981" t="str">
        <f t="shared" si="290"/>
        <v>冷媒</v>
      </c>
      <c r="BR171" s="993">
        <f t="shared" si="291"/>
        <v>0.33333333333333331</v>
      </c>
      <c r="BS171" s="993">
        <f t="shared" si="292"/>
        <v>0.33333333333333331</v>
      </c>
      <c r="BT171" s="993">
        <f t="shared" si="293"/>
        <v>0.33333333333333331</v>
      </c>
      <c r="BU171" s="993">
        <f t="shared" si="294"/>
        <v>0.33333333333333331</v>
      </c>
      <c r="BV171" s="1012">
        <f t="shared" si="295"/>
        <v>0.33333333333333331</v>
      </c>
      <c r="BW171" s="993">
        <f t="shared" si="296"/>
        <v>0.33333333333333331</v>
      </c>
      <c r="BX171" s="993">
        <f t="shared" si="297"/>
        <v>0.33333333333333331</v>
      </c>
      <c r="BY171" s="993">
        <f t="shared" si="298"/>
        <v>0.33333333333333331</v>
      </c>
      <c r="BZ171" s="993">
        <f t="shared" si="299"/>
        <v>0.33333333333333331</v>
      </c>
      <c r="CA171" s="993">
        <f t="shared" si="300"/>
        <v>0.33333333333333331</v>
      </c>
      <c r="CB171" s="1178">
        <f t="shared" si="301"/>
        <v>0</v>
      </c>
      <c r="CC171" s="1033">
        <f t="shared" si="302"/>
        <v>0</v>
      </c>
      <c r="CD171" s="1033">
        <f t="shared" si="303"/>
        <v>0</v>
      </c>
      <c r="CF171" s="551" t="s">
        <v>460</v>
      </c>
      <c r="CG171" s="555" t="s">
        <v>690</v>
      </c>
      <c r="CH171" s="556" t="s">
        <v>692</v>
      </c>
      <c r="CI171" s="558">
        <v>0.33333333333333331</v>
      </c>
      <c r="CJ171" s="558">
        <v>0.33333333333333331</v>
      </c>
      <c r="CK171" s="558">
        <v>0.33333333333333331</v>
      </c>
      <c r="CL171" s="558">
        <v>0.33333333333333331</v>
      </c>
      <c r="CM171" s="558">
        <v>0.33333333333333331</v>
      </c>
      <c r="CN171" s="558">
        <v>0.33333333333333331</v>
      </c>
      <c r="CO171" s="558">
        <v>0.33333333333333331</v>
      </c>
      <c r="CP171" s="558">
        <v>0.33333333333333331</v>
      </c>
      <c r="CQ171" s="558">
        <v>0.33333333333333331</v>
      </c>
      <c r="CR171" s="558">
        <v>0.33333333333333331</v>
      </c>
      <c r="CS171" s="612">
        <v>0</v>
      </c>
      <c r="CT171" s="571">
        <v>0</v>
      </c>
      <c r="CU171" s="571">
        <v>0</v>
      </c>
      <c r="CW171" s="551" t="s">
        <v>460</v>
      </c>
      <c r="CX171" s="555" t="s">
        <v>690</v>
      </c>
      <c r="CY171" s="556" t="s">
        <v>692</v>
      </c>
      <c r="CZ171" s="558">
        <v>0.33333333333333331</v>
      </c>
      <c r="DA171" s="558">
        <v>0.33333333333333331</v>
      </c>
      <c r="DB171" s="558">
        <v>0.33333333333333331</v>
      </c>
      <c r="DC171" s="558">
        <v>0.33333333333333331</v>
      </c>
      <c r="DD171" s="558">
        <v>0.33333333333333331</v>
      </c>
      <c r="DE171" s="558">
        <v>0.33333333333333331</v>
      </c>
      <c r="DF171" s="558">
        <v>0.33333333333333331</v>
      </c>
      <c r="DG171" s="558">
        <v>0.33333333333333331</v>
      </c>
      <c r="DH171" s="558">
        <v>0.33333333333333331</v>
      </c>
      <c r="DI171" s="558">
        <v>0.33333333333333331</v>
      </c>
      <c r="DJ171" s="612"/>
      <c r="DK171" s="571"/>
      <c r="DL171" s="571"/>
      <c r="DN171" s="551" t="s">
        <v>460</v>
      </c>
      <c r="DO171" s="555" t="s">
        <v>690</v>
      </c>
      <c r="DP171" s="556" t="s">
        <v>692</v>
      </c>
      <c r="DQ171" s="558">
        <v>0.33333333333333331</v>
      </c>
      <c r="DR171" s="558">
        <v>0.33333333333333331</v>
      </c>
      <c r="DS171" s="558">
        <v>0.33333333333333331</v>
      </c>
      <c r="DT171" s="558">
        <v>0.33333333333333331</v>
      </c>
      <c r="DU171" s="558">
        <v>0.33333333333333331</v>
      </c>
      <c r="DV171" s="558">
        <v>0.33333333333333331</v>
      </c>
      <c r="DW171" s="558">
        <v>0.33333333333333331</v>
      </c>
      <c r="DX171" s="558">
        <v>0.33333333333333331</v>
      </c>
      <c r="DY171" s="558">
        <v>0.33333333333333331</v>
      </c>
      <c r="DZ171" s="558">
        <v>0.33333333333333331</v>
      </c>
      <c r="EA171" s="612"/>
      <c r="EB171" s="571"/>
      <c r="EC171" s="571"/>
      <c r="ED171" s="645"/>
      <c r="EF171" s="551" t="s">
        <v>317</v>
      </c>
      <c r="EG171" s="555" t="s">
        <v>690</v>
      </c>
      <c r="EH171" s="556" t="s">
        <v>692</v>
      </c>
      <c r="EI171" s="691">
        <f t="shared" si="260"/>
        <v>0.33333333333333331</v>
      </c>
      <c r="EJ171" s="691">
        <f t="shared" si="253"/>
        <v>0.33333333333333331</v>
      </c>
      <c r="EK171" s="691">
        <f t="shared" si="254"/>
        <v>0.33333333333333331</v>
      </c>
      <c r="EL171" s="691">
        <f t="shared" si="255"/>
        <v>0.33333333333333331</v>
      </c>
      <c r="EM171" s="691">
        <f t="shared" si="283"/>
        <v>0.33333333333333331</v>
      </c>
      <c r="EN171" s="691">
        <f t="shared" si="284"/>
        <v>0.33333333333333331</v>
      </c>
      <c r="EO171" s="691">
        <f t="shared" si="285"/>
        <v>0.33333333333333331</v>
      </c>
      <c r="EP171" s="691">
        <f t="shared" si="256"/>
        <v>0.33333333333333331</v>
      </c>
      <c r="EQ171" s="691">
        <f t="shared" si="257"/>
        <v>0.33333333333333331</v>
      </c>
      <c r="ER171" s="691">
        <f t="shared" si="258"/>
        <v>0.33333333333333331</v>
      </c>
      <c r="ES171" s="716">
        <f t="shared" si="272"/>
        <v>0</v>
      </c>
      <c r="ET171" s="697">
        <f t="shared" si="273"/>
        <v>0</v>
      </c>
      <c r="EU171" s="697">
        <f t="shared" si="274"/>
        <v>0</v>
      </c>
      <c r="EW171" s="551" t="s">
        <v>317</v>
      </c>
      <c r="EX171" s="555" t="s">
        <v>690</v>
      </c>
      <c r="EY171" s="556" t="s">
        <v>692</v>
      </c>
      <c r="EZ171" s="771">
        <v>1</v>
      </c>
      <c r="FA171" s="680"/>
      <c r="FB171" s="680"/>
      <c r="FC171" s="680"/>
      <c r="FD171" s="680"/>
      <c r="FE171" s="680"/>
      <c r="FF171" s="680"/>
      <c r="FG171" s="680"/>
      <c r="FH171" s="680"/>
      <c r="FI171" s="680"/>
      <c r="FJ171" s="769"/>
      <c r="FK171" s="755"/>
      <c r="FL171" s="755"/>
    </row>
    <row r="172" spans="1:168" ht="14.25" thickBot="1">
      <c r="A172" s="91"/>
      <c r="B172" s="951" t="str">
        <f t="shared" si="271"/>
        <v>LR3</v>
      </c>
      <c r="C172" s="952" t="str">
        <f t="shared" si="218"/>
        <v>敷地外環境</v>
      </c>
      <c r="D172" s="1147" t="e">
        <f>IF(I$121=0,0,G172/I$121)</f>
        <v>#REF!</v>
      </c>
      <c r="E172" s="954" t="e">
        <f>IF(J$121=0,0,H172/J$121)</f>
        <v>#REF!</v>
      </c>
      <c r="F172" s="91"/>
      <c r="G172" s="954" t="e">
        <f t="shared" si="262"/>
        <v>#REF!</v>
      </c>
      <c r="H172" s="954" t="e">
        <f t="shared" si="263"/>
        <v>#REF!</v>
      </c>
      <c r="I172" s="954" t="e">
        <f>G173+G174+G183</f>
        <v>#REF!</v>
      </c>
      <c r="J172" s="954" t="e">
        <f>H173+H174+H183</f>
        <v>#REF!</v>
      </c>
      <c r="K172" s="954" t="e">
        <f>IF(#REF!=0,0,1)</f>
        <v>#REF!</v>
      </c>
      <c r="L172" s="954" t="e">
        <f>IF(#REF!=0,0,1)</f>
        <v>#REF!</v>
      </c>
      <c r="M172" s="954">
        <f t="shared" si="287"/>
        <v>0.3</v>
      </c>
      <c r="N172" s="954">
        <f t="shared" si="276"/>
        <v>0</v>
      </c>
      <c r="O172" s="91"/>
      <c r="P172" s="1070" t="s">
        <v>461</v>
      </c>
      <c r="Q172" s="1106" t="s">
        <v>463</v>
      </c>
      <c r="R172" s="1106"/>
      <c r="S172" s="1106"/>
      <c r="T172" s="1107"/>
      <c r="U172" s="892"/>
      <c r="V172" s="823">
        <f t="shared" si="259"/>
        <v>0</v>
      </c>
      <c r="W172" s="803">
        <f t="shared" si="252"/>
        <v>0</v>
      </c>
      <c r="X172" s="91"/>
      <c r="Y172" s="929">
        <f t="shared" si="237"/>
        <v>1</v>
      </c>
      <c r="Z172" s="929">
        <f t="shared" si="238"/>
        <v>1</v>
      </c>
      <c r="AA172" s="929">
        <f t="shared" si="239"/>
        <v>1</v>
      </c>
      <c r="AB172" s="929">
        <f t="shared" si="240"/>
        <v>1</v>
      </c>
      <c r="AC172" s="929">
        <f t="shared" si="241"/>
        <v>1</v>
      </c>
      <c r="AD172" s="929">
        <f t="shared" si="242"/>
        <v>1</v>
      </c>
      <c r="AE172" s="929">
        <f t="shared" si="243"/>
        <v>1</v>
      </c>
      <c r="AF172" s="929">
        <f t="shared" si="244"/>
        <v>1</v>
      </c>
      <c r="AG172" s="929">
        <f t="shared" si="245"/>
        <v>1</v>
      </c>
      <c r="AH172" s="929">
        <f t="shared" si="246"/>
        <v>1</v>
      </c>
      <c r="AI172" s="929">
        <f t="shared" si="247"/>
        <v>1</v>
      </c>
      <c r="AJ172" s="929">
        <f t="shared" si="248"/>
        <v>1</v>
      </c>
      <c r="AK172" s="929">
        <f t="shared" si="249"/>
        <v>1</v>
      </c>
      <c r="AL172" s="91"/>
      <c r="AM172" s="1074" t="str">
        <f>AM$6</f>
        <v>事務所</v>
      </c>
      <c r="AN172" s="1074" t="str">
        <f t="shared" ref="AN172:AY172" si="304">AN$6</f>
        <v>学校</v>
      </c>
      <c r="AO172" s="1074" t="str">
        <f t="shared" si="304"/>
        <v>物販店</v>
      </c>
      <c r="AP172" s="1074" t="str">
        <f t="shared" si="304"/>
        <v>飲食店</v>
      </c>
      <c r="AQ172" s="1074" t="str">
        <f t="shared" si="304"/>
        <v>集会所</v>
      </c>
      <c r="AR172" s="1074" t="str">
        <f t="shared" si="304"/>
        <v>工場</v>
      </c>
      <c r="AS172" s="1074" t="str">
        <f t="shared" si="304"/>
        <v>小中高</v>
      </c>
      <c r="AT172" s="1074" t="str">
        <f t="shared" si="304"/>
        <v>病院</v>
      </c>
      <c r="AU172" s="1074" t="str">
        <f t="shared" si="304"/>
        <v>ホテル</v>
      </c>
      <c r="AV172" s="1074" t="str">
        <f t="shared" si="304"/>
        <v>集合住宅</v>
      </c>
      <c r="AW172" s="1074" t="str">
        <f t="shared" si="304"/>
        <v>病院o</v>
      </c>
      <c r="AX172" s="1074" t="str">
        <f t="shared" si="304"/>
        <v>ホテルo</v>
      </c>
      <c r="AY172" s="1074" t="str">
        <f t="shared" si="304"/>
        <v>集合住宅o</v>
      </c>
      <c r="AZ172" s="91"/>
      <c r="BA172" s="961" t="e">
        <f>BB172/$BC$121</f>
        <v>#REF!</v>
      </c>
      <c r="BB172" s="961" t="e">
        <f>SUMPRODUCT($BD$7:$BM$7,BD172:BM172)</f>
        <v>#REF!</v>
      </c>
      <c r="BC172" s="961" t="e">
        <f>BB173+BB174+BB183</f>
        <v>#REF!</v>
      </c>
      <c r="BD172" s="962" t="e">
        <f>BR172*#REF!</f>
        <v>#REF!</v>
      </c>
      <c r="BE172" s="962" t="e">
        <f>BS172*#REF!</f>
        <v>#REF!</v>
      </c>
      <c r="BF172" s="962" t="e">
        <f>BT172*#REF!</f>
        <v>#REF!</v>
      </c>
      <c r="BG172" s="962" t="e">
        <f>BU172*#REF!</f>
        <v>#REF!</v>
      </c>
      <c r="BH172" s="962" t="e">
        <f>BV172*#REF!</f>
        <v>#REF!</v>
      </c>
      <c r="BI172" s="962" t="e">
        <f>BW172*#REF!</f>
        <v>#REF!</v>
      </c>
      <c r="BJ172" s="962" t="e">
        <f>BX172*#REF!</f>
        <v>#REF!</v>
      </c>
      <c r="BK172" s="962" t="e">
        <f>BY172*#REF!</f>
        <v>#REF!</v>
      </c>
      <c r="BL172" s="962" t="e">
        <f>BZ172*#REF!</f>
        <v>#REF!</v>
      </c>
      <c r="BM172" s="962" t="e">
        <f>CA172*#REF!</f>
        <v>#REF!</v>
      </c>
      <c r="BN172" s="91"/>
      <c r="BO172" s="1171" t="str">
        <f t="shared" si="288"/>
        <v>LR3</v>
      </c>
      <c r="BP172" s="1171" t="str">
        <f t="shared" si="289"/>
        <v>LR</v>
      </c>
      <c r="BQ172" s="952" t="str">
        <f t="shared" si="290"/>
        <v>敷地外環境</v>
      </c>
      <c r="BR172" s="963">
        <f t="shared" si="291"/>
        <v>0.3</v>
      </c>
      <c r="BS172" s="963">
        <f t="shared" si="292"/>
        <v>0.3</v>
      </c>
      <c r="BT172" s="963">
        <f t="shared" si="293"/>
        <v>0.3</v>
      </c>
      <c r="BU172" s="963">
        <f t="shared" si="294"/>
        <v>0.3</v>
      </c>
      <c r="BV172" s="963">
        <f t="shared" si="295"/>
        <v>0.3</v>
      </c>
      <c r="BW172" s="963">
        <f t="shared" si="296"/>
        <v>0.3</v>
      </c>
      <c r="BX172" s="963">
        <f t="shared" si="297"/>
        <v>0.3</v>
      </c>
      <c r="BY172" s="963">
        <f t="shared" si="298"/>
        <v>0.3</v>
      </c>
      <c r="BZ172" s="963">
        <f t="shared" si="299"/>
        <v>0.3</v>
      </c>
      <c r="CA172" s="963">
        <f t="shared" si="300"/>
        <v>0.3</v>
      </c>
      <c r="CB172" s="1173">
        <f t="shared" si="301"/>
        <v>0</v>
      </c>
      <c r="CC172" s="1174">
        <f t="shared" si="302"/>
        <v>0</v>
      </c>
      <c r="CD172" s="1174">
        <f t="shared" si="303"/>
        <v>0</v>
      </c>
      <c r="CF172" s="605" t="s">
        <v>461</v>
      </c>
      <c r="CG172" s="606" t="s">
        <v>462</v>
      </c>
      <c r="CH172" s="538" t="s">
        <v>463</v>
      </c>
      <c r="CI172" s="541">
        <v>0.3</v>
      </c>
      <c r="CJ172" s="541">
        <v>0.3</v>
      </c>
      <c r="CK172" s="541">
        <v>0.3</v>
      </c>
      <c r="CL172" s="541">
        <v>0.3</v>
      </c>
      <c r="CM172" s="541">
        <v>0.3</v>
      </c>
      <c r="CN172" s="541">
        <v>0.3</v>
      </c>
      <c r="CO172" s="541">
        <v>0.3</v>
      </c>
      <c r="CP172" s="541">
        <v>0.3</v>
      </c>
      <c r="CQ172" s="541">
        <v>0.3</v>
      </c>
      <c r="CR172" s="541">
        <v>0.3</v>
      </c>
      <c r="CS172" s="608">
        <v>0</v>
      </c>
      <c r="CT172" s="609">
        <v>0</v>
      </c>
      <c r="CU172" s="609">
        <v>0</v>
      </c>
      <c r="CW172" s="605" t="s">
        <v>461</v>
      </c>
      <c r="CX172" s="606" t="s">
        <v>462</v>
      </c>
      <c r="CY172" s="538" t="s">
        <v>463</v>
      </c>
      <c r="CZ172" s="541">
        <v>0.3</v>
      </c>
      <c r="DA172" s="541">
        <v>0.3</v>
      </c>
      <c r="DB172" s="541">
        <v>0.3</v>
      </c>
      <c r="DC172" s="541">
        <v>0.3</v>
      </c>
      <c r="DD172" s="541">
        <v>0.3</v>
      </c>
      <c r="DE172" s="541">
        <v>0.3</v>
      </c>
      <c r="DF172" s="541">
        <v>0.3</v>
      </c>
      <c r="DG172" s="541">
        <v>0.3</v>
      </c>
      <c r="DH172" s="541">
        <v>0.3</v>
      </c>
      <c r="DI172" s="541">
        <v>0.3</v>
      </c>
      <c r="DJ172" s="608"/>
      <c r="DK172" s="609"/>
      <c r="DL172" s="609"/>
      <c r="DN172" s="605" t="s">
        <v>461</v>
      </c>
      <c r="DO172" s="606" t="s">
        <v>462</v>
      </c>
      <c r="DP172" s="538" t="s">
        <v>463</v>
      </c>
      <c r="DQ172" s="541">
        <v>0.3</v>
      </c>
      <c r="DR172" s="541">
        <v>0.3</v>
      </c>
      <c r="DS172" s="541">
        <v>0.3</v>
      </c>
      <c r="DT172" s="541">
        <v>0.3</v>
      </c>
      <c r="DU172" s="541">
        <v>0.3</v>
      </c>
      <c r="DV172" s="541">
        <v>0.3</v>
      </c>
      <c r="DW172" s="541">
        <v>0.3</v>
      </c>
      <c r="DX172" s="541">
        <v>0.3</v>
      </c>
      <c r="DY172" s="541">
        <v>0.3</v>
      </c>
      <c r="DZ172" s="541">
        <v>0.3</v>
      </c>
      <c r="EA172" s="608"/>
      <c r="EB172" s="609"/>
      <c r="EC172" s="609"/>
      <c r="ED172" s="655"/>
      <c r="EF172" s="605" t="s">
        <v>461</v>
      </c>
      <c r="EG172" s="606" t="s">
        <v>407</v>
      </c>
      <c r="EH172" s="538" t="s">
        <v>463</v>
      </c>
      <c r="EI172" s="686">
        <f>DQ172</f>
        <v>0.3</v>
      </c>
      <c r="EJ172" s="686">
        <f t="shared" si="253"/>
        <v>0.3</v>
      </c>
      <c r="EK172" s="686">
        <f t="shared" si="254"/>
        <v>0.3</v>
      </c>
      <c r="EL172" s="686">
        <f t="shared" si="255"/>
        <v>0.3</v>
      </c>
      <c r="EM172" s="686">
        <f t="shared" si="283"/>
        <v>0.3</v>
      </c>
      <c r="EN172" s="686">
        <f t="shared" si="284"/>
        <v>0.3</v>
      </c>
      <c r="EO172" s="686">
        <f t="shared" si="285"/>
        <v>0.3</v>
      </c>
      <c r="EP172" s="686">
        <f t="shared" si="256"/>
        <v>0.3</v>
      </c>
      <c r="EQ172" s="686">
        <f t="shared" si="257"/>
        <v>0.3</v>
      </c>
      <c r="ER172" s="686">
        <f t="shared" si="258"/>
        <v>0.3</v>
      </c>
      <c r="ES172" s="712">
        <f t="shared" si="272"/>
        <v>0</v>
      </c>
      <c r="ET172" s="713">
        <f t="shared" si="273"/>
        <v>0</v>
      </c>
      <c r="EU172" s="713">
        <f t="shared" si="274"/>
        <v>0</v>
      </c>
      <c r="EW172" s="605" t="s">
        <v>461</v>
      </c>
      <c r="EX172" s="606" t="s">
        <v>407</v>
      </c>
      <c r="EY172" s="538" t="s">
        <v>463</v>
      </c>
      <c r="EZ172" s="770">
        <v>0.1</v>
      </c>
      <c r="FA172" s="676"/>
      <c r="FB172" s="676"/>
      <c r="FC172" s="676"/>
      <c r="FD172" s="676"/>
      <c r="FE172" s="676"/>
      <c r="FF172" s="676"/>
      <c r="FG172" s="676"/>
      <c r="FH172" s="676"/>
      <c r="FI172" s="676"/>
      <c r="FJ172" s="684"/>
      <c r="FK172" s="685"/>
      <c r="FL172" s="685"/>
    </row>
    <row r="173" spans="1:168">
      <c r="A173" s="91"/>
      <c r="B173" s="1191">
        <f t="shared" si="271"/>
        <v>1</v>
      </c>
      <c r="C173" s="964" t="str">
        <f t="shared" si="218"/>
        <v>地球温暖化への配慮</v>
      </c>
      <c r="D173" s="965" t="e">
        <f>IF(I$172=0,0,G173/I$172)</f>
        <v>#REF!</v>
      </c>
      <c r="E173" s="965" t="e">
        <f>IF(J$172=0,0,H173/J$172)</f>
        <v>#REF!</v>
      </c>
      <c r="F173" s="91"/>
      <c r="G173" s="966" t="e">
        <f t="shared" si="262"/>
        <v>#REF!</v>
      </c>
      <c r="H173" s="966" t="e">
        <f t="shared" si="263"/>
        <v>#REF!</v>
      </c>
      <c r="I173" s="966"/>
      <c r="J173" s="966"/>
      <c r="K173" s="966" t="e">
        <f>IF(#REF!=0,0,1)</f>
        <v>#REF!</v>
      </c>
      <c r="L173" s="966" t="e">
        <f>IF(#REF!=0,0,1)</f>
        <v>#REF!</v>
      </c>
      <c r="M173" s="966">
        <f t="shared" si="287"/>
        <v>0.33333333333333331</v>
      </c>
      <c r="N173" s="966">
        <f t="shared" si="276"/>
        <v>0</v>
      </c>
      <c r="O173" s="91"/>
      <c r="P173" s="1192">
        <v>1</v>
      </c>
      <c r="Q173" s="970" t="s">
        <v>149</v>
      </c>
      <c r="R173" s="1119"/>
      <c r="S173" s="1119"/>
      <c r="T173" s="1068"/>
      <c r="U173" s="892"/>
      <c r="V173" s="833">
        <f t="shared" si="259"/>
        <v>0</v>
      </c>
      <c r="W173" s="810">
        <f t="shared" si="252"/>
        <v>0</v>
      </c>
      <c r="X173" s="91"/>
      <c r="Y173" s="929">
        <f t="shared" si="237"/>
        <v>0</v>
      </c>
      <c r="Z173" s="929">
        <f t="shared" si="238"/>
        <v>0</v>
      </c>
      <c r="AA173" s="929">
        <f t="shared" si="239"/>
        <v>0</v>
      </c>
      <c r="AB173" s="929">
        <f t="shared" si="240"/>
        <v>0</v>
      </c>
      <c r="AC173" s="929">
        <f t="shared" si="241"/>
        <v>0</v>
      </c>
      <c r="AD173" s="929">
        <f t="shared" si="242"/>
        <v>0</v>
      </c>
      <c r="AE173" s="929">
        <f t="shared" si="243"/>
        <v>0</v>
      </c>
      <c r="AF173" s="929">
        <f t="shared" si="244"/>
        <v>0</v>
      </c>
      <c r="AG173" s="929">
        <f t="shared" si="245"/>
        <v>0</v>
      </c>
      <c r="AH173" s="929">
        <f t="shared" si="246"/>
        <v>0</v>
      </c>
      <c r="AI173" s="929">
        <f t="shared" si="247"/>
        <v>0</v>
      </c>
      <c r="AJ173" s="929">
        <f t="shared" si="248"/>
        <v>0</v>
      </c>
      <c r="AK173" s="929">
        <f t="shared" si="249"/>
        <v>0</v>
      </c>
      <c r="AL173" s="91"/>
      <c r="AM173" s="1193" t="s">
        <v>951</v>
      </c>
      <c r="AN173" s="1193" t="s">
        <v>951</v>
      </c>
      <c r="AO173" s="1193" t="s">
        <v>951</v>
      </c>
      <c r="AP173" s="1193" t="s">
        <v>951</v>
      </c>
      <c r="AQ173" s="1193" t="s">
        <v>951</v>
      </c>
      <c r="AR173" s="1193" t="s">
        <v>951</v>
      </c>
      <c r="AS173" s="1193" t="s">
        <v>951</v>
      </c>
      <c r="AT173" s="1193" t="s">
        <v>951</v>
      </c>
      <c r="AU173" s="1193" t="s">
        <v>951</v>
      </c>
      <c r="AV173" s="1193" t="s">
        <v>951</v>
      </c>
      <c r="AW173" s="1193" t="s">
        <v>952</v>
      </c>
      <c r="AX173" s="1193" t="s">
        <v>952</v>
      </c>
      <c r="AY173" s="1193" t="s">
        <v>952</v>
      </c>
      <c r="AZ173" s="91"/>
      <c r="BA173" s="974" t="e">
        <f>BB173/$BC$172</f>
        <v>#REF!</v>
      </c>
      <c r="BB173" s="1151" t="e">
        <f>D173</f>
        <v>#REF!</v>
      </c>
      <c r="BC173" s="974"/>
      <c r="BD173" s="975" t="e">
        <f>BR173*#REF!</f>
        <v>#REF!</v>
      </c>
      <c r="BE173" s="975" t="e">
        <f>BS173*#REF!</f>
        <v>#REF!</v>
      </c>
      <c r="BF173" s="975" t="e">
        <f>BT173*#REF!</f>
        <v>#REF!</v>
      </c>
      <c r="BG173" s="975" t="e">
        <f>BU173*#REF!</f>
        <v>#REF!</v>
      </c>
      <c r="BH173" s="975" t="e">
        <f>BV173*#REF!</f>
        <v>#REF!</v>
      </c>
      <c r="BI173" s="975" t="e">
        <f>BW173*#REF!</f>
        <v>#REF!</v>
      </c>
      <c r="BJ173" s="975" t="e">
        <f>BX173*#REF!</f>
        <v>#REF!</v>
      </c>
      <c r="BK173" s="975" t="e">
        <f>BY173*#REF!</f>
        <v>#REF!</v>
      </c>
      <c r="BL173" s="975" t="e">
        <f>BZ173*#REF!</f>
        <v>#REF!</v>
      </c>
      <c r="BM173" s="975" t="e">
        <f>CA173*#REF!</f>
        <v>#REF!</v>
      </c>
      <c r="BN173" s="91"/>
      <c r="BO173" s="1194">
        <f t="shared" si="288"/>
        <v>1</v>
      </c>
      <c r="BP173" s="1195" t="str">
        <f t="shared" si="289"/>
        <v>LR3</v>
      </c>
      <c r="BQ173" s="964" t="str">
        <f t="shared" si="290"/>
        <v>地球温暖化への配慮</v>
      </c>
      <c r="BR173" s="978">
        <f t="shared" si="291"/>
        <v>0.33333333333333331</v>
      </c>
      <c r="BS173" s="978">
        <f t="shared" si="292"/>
        <v>0.33333333333333331</v>
      </c>
      <c r="BT173" s="978">
        <f t="shared" si="293"/>
        <v>0.33333333333333331</v>
      </c>
      <c r="BU173" s="978">
        <f t="shared" si="294"/>
        <v>0.33333333333333331</v>
      </c>
      <c r="BV173" s="978">
        <f t="shared" si="295"/>
        <v>0.33333333333333331</v>
      </c>
      <c r="BW173" s="978">
        <f t="shared" si="296"/>
        <v>0.33333333333333331</v>
      </c>
      <c r="BX173" s="978">
        <f t="shared" si="297"/>
        <v>0.33333333333333331</v>
      </c>
      <c r="BY173" s="978">
        <f t="shared" si="298"/>
        <v>0.33333333333333331</v>
      </c>
      <c r="BZ173" s="978">
        <f t="shared" si="299"/>
        <v>0.33333333333333331</v>
      </c>
      <c r="CA173" s="978">
        <f t="shared" si="300"/>
        <v>0.33333333333333331</v>
      </c>
      <c r="CB173" s="980">
        <f t="shared" si="301"/>
        <v>0</v>
      </c>
      <c r="CC173" s="978">
        <f t="shared" si="302"/>
        <v>0</v>
      </c>
      <c r="CD173" s="978">
        <f t="shared" si="303"/>
        <v>0</v>
      </c>
      <c r="CF173" s="543">
        <v>1</v>
      </c>
      <c r="CG173" s="547" t="s">
        <v>447</v>
      </c>
      <c r="CH173" s="544" t="s">
        <v>149</v>
      </c>
      <c r="CI173" s="548">
        <v>0.33333333333333331</v>
      </c>
      <c r="CJ173" s="548">
        <v>0.33333333333333331</v>
      </c>
      <c r="CK173" s="548">
        <v>0.33333333333333331</v>
      </c>
      <c r="CL173" s="548">
        <v>0.33333333333333331</v>
      </c>
      <c r="CM173" s="548">
        <v>0.33333333333333331</v>
      </c>
      <c r="CN173" s="548">
        <v>0.33333333333333331</v>
      </c>
      <c r="CO173" s="548">
        <v>0.33333333333333331</v>
      </c>
      <c r="CP173" s="548">
        <v>0.33333333333333331</v>
      </c>
      <c r="CQ173" s="548">
        <v>0.33333333333333331</v>
      </c>
      <c r="CR173" s="548">
        <v>0.33333333333333331</v>
      </c>
      <c r="CS173" s="549">
        <v>0</v>
      </c>
      <c r="CT173" s="548">
        <v>0</v>
      </c>
      <c r="CU173" s="548">
        <v>0</v>
      </c>
      <c r="CW173" s="543">
        <v>1</v>
      </c>
      <c r="CX173" s="547" t="s">
        <v>447</v>
      </c>
      <c r="CY173" s="544" t="s">
        <v>149</v>
      </c>
      <c r="CZ173" s="548">
        <f t="shared" ref="CZ173:DI174" si="305">1/3</f>
        <v>0.33333333333333331</v>
      </c>
      <c r="DA173" s="548">
        <f t="shared" si="305"/>
        <v>0.33333333333333331</v>
      </c>
      <c r="DB173" s="548">
        <f t="shared" si="305"/>
        <v>0.33333333333333331</v>
      </c>
      <c r="DC173" s="548">
        <f t="shared" si="305"/>
        <v>0.33333333333333331</v>
      </c>
      <c r="DD173" s="548">
        <f t="shared" si="305"/>
        <v>0.33333333333333331</v>
      </c>
      <c r="DE173" s="548">
        <f t="shared" si="305"/>
        <v>0.33333333333333331</v>
      </c>
      <c r="DF173" s="548">
        <f t="shared" si="305"/>
        <v>0.33333333333333331</v>
      </c>
      <c r="DG173" s="548">
        <f t="shared" si="305"/>
        <v>0.33333333333333331</v>
      </c>
      <c r="DH173" s="548">
        <f t="shared" si="305"/>
        <v>0.33333333333333331</v>
      </c>
      <c r="DI173" s="548">
        <f t="shared" si="305"/>
        <v>0.33333333333333331</v>
      </c>
      <c r="DJ173" s="549"/>
      <c r="DK173" s="548"/>
      <c r="DL173" s="548"/>
      <c r="DN173" s="543">
        <v>1</v>
      </c>
      <c r="DO173" s="547" t="s">
        <v>447</v>
      </c>
      <c r="DP173" s="544" t="s">
        <v>149</v>
      </c>
      <c r="DQ173" s="548">
        <f t="shared" ref="DQ173:DZ174" si="306">1/3</f>
        <v>0.33333333333333331</v>
      </c>
      <c r="DR173" s="548">
        <f t="shared" si="306"/>
        <v>0.33333333333333331</v>
      </c>
      <c r="DS173" s="548">
        <f t="shared" si="306"/>
        <v>0.33333333333333331</v>
      </c>
      <c r="DT173" s="548">
        <f t="shared" si="306"/>
        <v>0.33333333333333331</v>
      </c>
      <c r="DU173" s="548">
        <f t="shared" si="306"/>
        <v>0.33333333333333331</v>
      </c>
      <c r="DV173" s="548">
        <f t="shared" si="306"/>
        <v>0.33333333333333331</v>
      </c>
      <c r="DW173" s="548">
        <f t="shared" si="306"/>
        <v>0.33333333333333331</v>
      </c>
      <c r="DX173" s="548">
        <f t="shared" si="306"/>
        <v>0.33333333333333331</v>
      </c>
      <c r="DY173" s="548">
        <f t="shared" si="306"/>
        <v>0.33333333333333331</v>
      </c>
      <c r="DZ173" s="548">
        <f t="shared" si="306"/>
        <v>0.33333333333333331</v>
      </c>
      <c r="EA173" s="549"/>
      <c r="EB173" s="548"/>
      <c r="EC173" s="548"/>
      <c r="ED173" s="650"/>
      <c r="EF173" s="543">
        <v>1</v>
      </c>
      <c r="EG173" s="547" t="s">
        <v>447</v>
      </c>
      <c r="EH173" s="544" t="s">
        <v>149</v>
      </c>
      <c r="EI173" s="688">
        <f t="shared" si="260"/>
        <v>0.33333333333333331</v>
      </c>
      <c r="EJ173" s="688">
        <f t="shared" si="253"/>
        <v>0.33333333333333331</v>
      </c>
      <c r="EK173" s="688">
        <f t="shared" si="254"/>
        <v>0.33333333333333331</v>
      </c>
      <c r="EL173" s="688">
        <f t="shared" si="255"/>
        <v>0.33333333333333331</v>
      </c>
      <c r="EM173" s="688">
        <f t="shared" si="283"/>
        <v>0.33333333333333331</v>
      </c>
      <c r="EN173" s="688">
        <f t="shared" si="284"/>
        <v>0.33333333333333331</v>
      </c>
      <c r="EO173" s="688">
        <f t="shared" si="285"/>
        <v>0.33333333333333331</v>
      </c>
      <c r="EP173" s="688">
        <f t="shared" si="256"/>
        <v>0.33333333333333331</v>
      </c>
      <c r="EQ173" s="688">
        <f t="shared" si="257"/>
        <v>0.33333333333333331</v>
      </c>
      <c r="ER173" s="688">
        <f t="shared" si="258"/>
        <v>0.33333333333333331</v>
      </c>
      <c r="ES173" s="690">
        <f t="shared" si="272"/>
        <v>0</v>
      </c>
      <c r="ET173" s="688">
        <f t="shared" si="273"/>
        <v>0</v>
      </c>
      <c r="EU173" s="688">
        <f t="shared" si="274"/>
        <v>0</v>
      </c>
      <c r="EW173" s="543">
        <v>1</v>
      </c>
      <c r="EX173" s="547" t="s">
        <v>447</v>
      </c>
      <c r="EY173" s="544" t="s">
        <v>149</v>
      </c>
      <c r="EZ173" s="778">
        <v>0</v>
      </c>
      <c r="FA173" s="678"/>
      <c r="FB173" s="678"/>
      <c r="FC173" s="678"/>
      <c r="FD173" s="678"/>
      <c r="FE173" s="678"/>
      <c r="FF173" s="678"/>
      <c r="FG173" s="678"/>
      <c r="FH173" s="678"/>
      <c r="FI173" s="678"/>
      <c r="FJ173" s="679"/>
      <c r="FK173" s="678"/>
      <c r="FL173" s="678"/>
    </row>
    <row r="174" spans="1:168" ht="14.25" thickBot="1">
      <c r="A174" s="91"/>
      <c r="B174" s="951">
        <f t="shared" si="271"/>
        <v>2</v>
      </c>
      <c r="C174" s="964" t="str">
        <f t="shared" si="218"/>
        <v>地域環境への配慮</v>
      </c>
      <c r="D174" s="965" t="e">
        <f>IF(I$172=0,0,G174/I$172)</f>
        <v>#REF!</v>
      </c>
      <c r="E174" s="965" t="e">
        <f>IF(J$172=0,0,H174/J$172)</f>
        <v>#REF!</v>
      </c>
      <c r="F174" s="91"/>
      <c r="G174" s="966" t="e">
        <f t="shared" si="262"/>
        <v>#REF!</v>
      </c>
      <c r="H174" s="966" t="e">
        <f t="shared" si="263"/>
        <v>#REF!</v>
      </c>
      <c r="I174" s="966" t="e">
        <f>G175+G176+G177+G182</f>
        <v>#REF!</v>
      </c>
      <c r="J174" s="966" t="e">
        <f>H175+H176+H177+H182</f>
        <v>#REF!</v>
      </c>
      <c r="K174" s="966" t="e">
        <f>IF(#REF!=0,0,1)</f>
        <v>#REF!</v>
      </c>
      <c r="L174" s="966" t="e">
        <f>IF(#REF!=0,0,1)</f>
        <v>#REF!</v>
      </c>
      <c r="M174" s="966">
        <f t="shared" si="287"/>
        <v>0.33333333333333331</v>
      </c>
      <c r="N174" s="966">
        <f t="shared" si="276"/>
        <v>0</v>
      </c>
      <c r="O174" s="91"/>
      <c r="P174" s="1196">
        <v>2</v>
      </c>
      <c r="Q174" s="1020" t="s">
        <v>150</v>
      </c>
      <c r="R174" s="1020"/>
      <c r="S174" s="1020"/>
      <c r="T174" s="1029"/>
      <c r="U174" s="892"/>
      <c r="V174" s="834">
        <f t="shared" si="259"/>
        <v>0</v>
      </c>
      <c r="W174" s="811">
        <f t="shared" si="252"/>
        <v>0</v>
      </c>
      <c r="X174" s="91"/>
      <c r="Y174" s="929">
        <f t="shared" si="237"/>
        <v>0</v>
      </c>
      <c r="Z174" s="929">
        <f t="shared" si="238"/>
        <v>0</v>
      </c>
      <c r="AA174" s="929">
        <f t="shared" si="239"/>
        <v>0</v>
      </c>
      <c r="AB174" s="929">
        <f t="shared" si="240"/>
        <v>0</v>
      </c>
      <c r="AC174" s="929">
        <f t="shared" si="241"/>
        <v>0</v>
      </c>
      <c r="AD174" s="929">
        <f t="shared" si="242"/>
        <v>0</v>
      </c>
      <c r="AE174" s="929">
        <f t="shared" si="243"/>
        <v>0</v>
      </c>
      <c r="AF174" s="929">
        <f t="shared" si="244"/>
        <v>0</v>
      </c>
      <c r="AG174" s="929">
        <f t="shared" si="245"/>
        <v>0</v>
      </c>
      <c r="AH174" s="929">
        <f t="shared" si="246"/>
        <v>0</v>
      </c>
      <c r="AI174" s="929">
        <f t="shared" si="247"/>
        <v>0</v>
      </c>
      <c r="AJ174" s="929">
        <f t="shared" si="248"/>
        <v>0</v>
      </c>
      <c r="AK174" s="929">
        <f t="shared" si="249"/>
        <v>0</v>
      </c>
      <c r="AL174" s="91"/>
      <c r="AM174" s="1088" t="s">
        <v>952</v>
      </c>
      <c r="AN174" s="1088" t="s">
        <v>952</v>
      </c>
      <c r="AO174" s="1088" t="s">
        <v>952</v>
      </c>
      <c r="AP174" s="1088" t="s">
        <v>952</v>
      </c>
      <c r="AQ174" s="1088" t="s">
        <v>952</v>
      </c>
      <c r="AR174" s="1088" t="s">
        <v>952</v>
      </c>
      <c r="AS174" s="1088" t="s">
        <v>952</v>
      </c>
      <c r="AT174" s="1088" t="s">
        <v>952</v>
      </c>
      <c r="AU174" s="1088" t="s">
        <v>952</v>
      </c>
      <c r="AV174" s="1088" t="s">
        <v>952</v>
      </c>
      <c r="AW174" s="1088" t="s">
        <v>952</v>
      </c>
      <c r="AX174" s="1088" t="s">
        <v>952</v>
      </c>
      <c r="AY174" s="1088" t="s">
        <v>952</v>
      </c>
      <c r="AZ174" s="91"/>
      <c r="BA174" s="974" t="e">
        <f>BB174/$BC$172</f>
        <v>#REF!</v>
      </c>
      <c r="BB174" s="974" t="e">
        <f t="shared" si="250"/>
        <v>#REF!</v>
      </c>
      <c r="BC174" s="974"/>
      <c r="BD174" s="975" t="e">
        <f>BR174*#REF!</f>
        <v>#REF!</v>
      </c>
      <c r="BE174" s="975" t="e">
        <f>BS174*#REF!</f>
        <v>#REF!</v>
      </c>
      <c r="BF174" s="975" t="e">
        <f>BT174*#REF!</f>
        <v>#REF!</v>
      </c>
      <c r="BG174" s="975" t="e">
        <f>BU174*#REF!</f>
        <v>#REF!</v>
      </c>
      <c r="BH174" s="975" t="e">
        <f>BV174*#REF!</f>
        <v>#REF!</v>
      </c>
      <c r="BI174" s="975" t="e">
        <f>BW174*#REF!</f>
        <v>#REF!</v>
      </c>
      <c r="BJ174" s="975" t="e">
        <f>BX174*#REF!</f>
        <v>#REF!</v>
      </c>
      <c r="BK174" s="975" t="e">
        <f>BY174*#REF!</f>
        <v>#REF!</v>
      </c>
      <c r="BL174" s="975" t="e">
        <f>BZ174*#REF!</f>
        <v>#REF!</v>
      </c>
      <c r="BM174" s="975" t="e">
        <f>CA174*#REF!</f>
        <v>#REF!</v>
      </c>
      <c r="BN174" s="91"/>
      <c r="BO174" s="1194">
        <f t="shared" si="288"/>
        <v>2</v>
      </c>
      <c r="BP174" s="1195" t="str">
        <f t="shared" si="289"/>
        <v>LR3</v>
      </c>
      <c r="BQ174" s="964" t="str">
        <f t="shared" si="290"/>
        <v>地域環境への配慮</v>
      </c>
      <c r="BR174" s="978">
        <f t="shared" si="291"/>
        <v>0.33333333333333331</v>
      </c>
      <c r="BS174" s="978">
        <f t="shared" si="292"/>
        <v>0.33333333333333331</v>
      </c>
      <c r="BT174" s="978">
        <f t="shared" si="293"/>
        <v>0.33333333333333331</v>
      </c>
      <c r="BU174" s="978">
        <f t="shared" si="294"/>
        <v>0.33333333333333331</v>
      </c>
      <c r="BV174" s="978">
        <f t="shared" si="295"/>
        <v>0.33333333333333331</v>
      </c>
      <c r="BW174" s="978">
        <f t="shared" si="296"/>
        <v>0.33333333333333331</v>
      </c>
      <c r="BX174" s="978">
        <f t="shared" si="297"/>
        <v>0.33333333333333331</v>
      </c>
      <c r="BY174" s="978">
        <f t="shared" si="298"/>
        <v>0.33333333333333331</v>
      </c>
      <c r="BZ174" s="978">
        <f t="shared" si="299"/>
        <v>0.33333333333333331</v>
      </c>
      <c r="CA174" s="978">
        <f t="shared" si="300"/>
        <v>0.33333333333333331</v>
      </c>
      <c r="CB174" s="980">
        <f t="shared" si="301"/>
        <v>0</v>
      </c>
      <c r="CC174" s="978">
        <f t="shared" si="302"/>
        <v>0</v>
      </c>
      <c r="CD174" s="978">
        <f t="shared" si="303"/>
        <v>0</v>
      </c>
      <c r="CF174" s="543">
        <v>2</v>
      </c>
      <c r="CG174" s="547" t="s">
        <v>447</v>
      </c>
      <c r="CH174" s="544" t="s">
        <v>150</v>
      </c>
      <c r="CI174" s="548">
        <v>0.33333333333333331</v>
      </c>
      <c r="CJ174" s="548">
        <v>0.33333333333333331</v>
      </c>
      <c r="CK174" s="548">
        <v>0.33333333333333331</v>
      </c>
      <c r="CL174" s="548">
        <v>0.33333333333333331</v>
      </c>
      <c r="CM174" s="548">
        <v>0.33333333333333331</v>
      </c>
      <c r="CN174" s="548">
        <v>0.33333333333333331</v>
      </c>
      <c r="CO174" s="548">
        <v>0.33333333333333331</v>
      </c>
      <c r="CP174" s="548">
        <v>0.33333333333333331</v>
      </c>
      <c r="CQ174" s="548">
        <v>0.33333333333333331</v>
      </c>
      <c r="CR174" s="548">
        <v>0.33333333333333331</v>
      </c>
      <c r="CS174" s="549">
        <v>0</v>
      </c>
      <c r="CT174" s="548">
        <v>0</v>
      </c>
      <c r="CU174" s="548">
        <v>0</v>
      </c>
      <c r="CW174" s="543">
        <v>2</v>
      </c>
      <c r="CX174" s="547" t="s">
        <v>447</v>
      </c>
      <c r="CY174" s="544" t="s">
        <v>150</v>
      </c>
      <c r="CZ174" s="548">
        <f t="shared" si="305"/>
        <v>0.33333333333333331</v>
      </c>
      <c r="DA174" s="548">
        <f t="shared" si="305"/>
        <v>0.33333333333333331</v>
      </c>
      <c r="DB174" s="548">
        <f t="shared" si="305"/>
        <v>0.33333333333333331</v>
      </c>
      <c r="DC174" s="548">
        <f t="shared" si="305"/>
        <v>0.33333333333333331</v>
      </c>
      <c r="DD174" s="548">
        <f t="shared" si="305"/>
        <v>0.33333333333333331</v>
      </c>
      <c r="DE174" s="548">
        <f t="shared" si="305"/>
        <v>0.33333333333333331</v>
      </c>
      <c r="DF174" s="548">
        <f t="shared" si="305"/>
        <v>0.33333333333333331</v>
      </c>
      <c r="DG174" s="548">
        <f t="shared" si="305"/>
        <v>0.33333333333333331</v>
      </c>
      <c r="DH174" s="548">
        <f t="shared" si="305"/>
        <v>0.33333333333333331</v>
      </c>
      <c r="DI174" s="548">
        <f t="shared" si="305"/>
        <v>0.33333333333333331</v>
      </c>
      <c r="DJ174" s="549"/>
      <c r="DK174" s="548"/>
      <c r="DL174" s="548"/>
      <c r="DN174" s="543">
        <v>2</v>
      </c>
      <c r="DO174" s="547" t="s">
        <v>447</v>
      </c>
      <c r="DP174" s="544" t="s">
        <v>150</v>
      </c>
      <c r="DQ174" s="548">
        <f t="shared" si="306"/>
        <v>0.33333333333333331</v>
      </c>
      <c r="DR174" s="548">
        <f t="shared" si="306"/>
        <v>0.33333333333333331</v>
      </c>
      <c r="DS174" s="548">
        <f t="shared" si="306"/>
        <v>0.33333333333333331</v>
      </c>
      <c r="DT174" s="548">
        <f t="shared" si="306"/>
        <v>0.33333333333333331</v>
      </c>
      <c r="DU174" s="548">
        <f t="shared" si="306"/>
        <v>0.33333333333333331</v>
      </c>
      <c r="DV174" s="548">
        <f t="shared" si="306"/>
        <v>0.33333333333333331</v>
      </c>
      <c r="DW174" s="548">
        <f t="shared" si="306"/>
        <v>0.33333333333333331</v>
      </c>
      <c r="DX174" s="548">
        <f t="shared" si="306"/>
        <v>0.33333333333333331</v>
      </c>
      <c r="DY174" s="548">
        <f t="shared" si="306"/>
        <v>0.33333333333333331</v>
      </c>
      <c r="DZ174" s="548">
        <f t="shared" si="306"/>
        <v>0.33333333333333331</v>
      </c>
      <c r="EA174" s="549"/>
      <c r="EB174" s="548"/>
      <c r="EC174" s="548"/>
      <c r="ED174" s="650"/>
      <c r="EF174" s="543">
        <v>2</v>
      </c>
      <c r="EG174" s="547" t="s">
        <v>447</v>
      </c>
      <c r="EH174" s="544" t="s">
        <v>150</v>
      </c>
      <c r="EI174" s="688">
        <f t="shared" si="260"/>
        <v>0.33333333333333331</v>
      </c>
      <c r="EJ174" s="688">
        <f t="shared" si="253"/>
        <v>0.33333333333333331</v>
      </c>
      <c r="EK174" s="688">
        <f t="shared" si="254"/>
        <v>0.33333333333333331</v>
      </c>
      <c r="EL174" s="688">
        <f t="shared" si="255"/>
        <v>0.33333333333333331</v>
      </c>
      <c r="EM174" s="688">
        <f t="shared" si="283"/>
        <v>0.33333333333333331</v>
      </c>
      <c r="EN174" s="688">
        <f t="shared" si="284"/>
        <v>0.33333333333333331</v>
      </c>
      <c r="EO174" s="688">
        <f t="shared" si="285"/>
        <v>0.33333333333333331</v>
      </c>
      <c r="EP174" s="688">
        <f t="shared" si="256"/>
        <v>0.33333333333333331</v>
      </c>
      <c r="EQ174" s="688">
        <f t="shared" si="257"/>
        <v>0.33333333333333331</v>
      </c>
      <c r="ER174" s="688">
        <f t="shared" si="258"/>
        <v>0.33333333333333331</v>
      </c>
      <c r="ES174" s="690">
        <f t="shared" si="272"/>
        <v>0</v>
      </c>
      <c r="ET174" s="688">
        <f t="shared" si="273"/>
        <v>0</v>
      </c>
      <c r="EU174" s="688">
        <f t="shared" si="274"/>
        <v>0</v>
      </c>
      <c r="EW174" s="543">
        <v>2</v>
      </c>
      <c r="EX174" s="547" t="s">
        <v>447</v>
      </c>
      <c r="EY174" s="544" t="s">
        <v>150</v>
      </c>
      <c r="EZ174" s="778">
        <v>1</v>
      </c>
      <c r="FA174" s="678"/>
      <c r="FB174" s="678"/>
      <c r="FC174" s="678"/>
      <c r="FD174" s="678"/>
      <c r="FE174" s="678"/>
      <c r="FF174" s="678"/>
      <c r="FG174" s="678"/>
      <c r="FH174" s="678"/>
      <c r="FI174" s="678"/>
      <c r="FJ174" s="679"/>
      <c r="FK174" s="678"/>
      <c r="FL174" s="678"/>
    </row>
    <row r="175" spans="1:168">
      <c r="A175" s="91"/>
      <c r="B175" s="951" t="str">
        <f t="shared" si="271"/>
        <v>2.1</v>
      </c>
      <c r="C175" s="981" t="str">
        <f t="shared" si="218"/>
        <v>大気汚染防止</v>
      </c>
      <c r="D175" s="982" t="e">
        <f>IF(I$174=0,0,G175/I$174)</f>
        <v>#REF!</v>
      </c>
      <c r="E175" s="982" t="e">
        <f t="shared" ref="D175:E177" si="307">IF(J$174=0,0,H175/J$174)</f>
        <v>#REF!</v>
      </c>
      <c r="F175" s="91"/>
      <c r="G175" s="983" t="e">
        <f t="shared" si="262"/>
        <v>#REF!</v>
      </c>
      <c r="H175" s="983" t="e">
        <f t="shared" si="263"/>
        <v>#REF!</v>
      </c>
      <c r="I175" s="983"/>
      <c r="J175" s="983"/>
      <c r="K175" s="983" t="e">
        <f>IF(#REF!=0,0,1)</f>
        <v>#REF!</v>
      </c>
      <c r="L175" s="983" t="e">
        <f>IF(#REF!=0,0,1)</f>
        <v>#REF!</v>
      </c>
      <c r="M175" s="983">
        <f t="shared" si="287"/>
        <v>0.25</v>
      </c>
      <c r="N175" s="983">
        <f t="shared" si="276"/>
        <v>0</v>
      </c>
      <c r="O175" s="91"/>
      <c r="P175" s="1192"/>
      <c r="Q175" s="1017">
        <v>2.1</v>
      </c>
      <c r="R175" s="1122" t="s">
        <v>151</v>
      </c>
      <c r="S175" s="1119"/>
      <c r="T175" s="1068"/>
      <c r="U175" s="892"/>
      <c r="V175" s="817">
        <f t="shared" si="259"/>
        <v>0</v>
      </c>
      <c r="W175" s="838">
        <f t="shared" si="252"/>
        <v>0</v>
      </c>
      <c r="X175" s="91"/>
      <c r="Y175" s="929">
        <f t="shared" si="237"/>
        <v>0</v>
      </c>
      <c r="Z175" s="929">
        <f t="shared" si="238"/>
        <v>0</v>
      </c>
      <c r="AA175" s="929">
        <f t="shared" si="239"/>
        <v>0</v>
      </c>
      <c r="AB175" s="929">
        <f t="shared" si="240"/>
        <v>0</v>
      </c>
      <c r="AC175" s="929">
        <f t="shared" si="241"/>
        <v>0</v>
      </c>
      <c r="AD175" s="929">
        <f t="shared" si="242"/>
        <v>0</v>
      </c>
      <c r="AE175" s="929">
        <f t="shared" si="243"/>
        <v>0</v>
      </c>
      <c r="AF175" s="929">
        <f t="shared" si="244"/>
        <v>0</v>
      </c>
      <c r="AG175" s="929">
        <f t="shared" si="245"/>
        <v>0</v>
      </c>
      <c r="AH175" s="929">
        <f t="shared" si="246"/>
        <v>0</v>
      </c>
      <c r="AI175" s="929">
        <f t="shared" si="247"/>
        <v>0</v>
      </c>
      <c r="AJ175" s="929">
        <f t="shared" si="248"/>
        <v>0</v>
      </c>
      <c r="AK175" s="929">
        <f t="shared" si="249"/>
        <v>0</v>
      </c>
      <c r="AL175" s="91"/>
      <c r="AM175" s="749"/>
      <c r="AN175" s="749"/>
      <c r="AO175" s="749"/>
      <c r="AP175" s="749"/>
      <c r="AQ175" s="749"/>
      <c r="AR175" s="749"/>
      <c r="AS175" s="749"/>
      <c r="AT175" s="749"/>
      <c r="AU175" s="749"/>
      <c r="AV175" s="749"/>
      <c r="AW175" s="749"/>
      <c r="AX175" s="749"/>
      <c r="AY175" s="749"/>
      <c r="AZ175" s="91"/>
      <c r="BA175" s="990"/>
      <c r="BB175" s="990" t="e">
        <f t="shared" si="250"/>
        <v>#REF!</v>
      </c>
      <c r="BC175" s="990"/>
      <c r="BD175" s="991" t="e">
        <f>BR175*#REF!</f>
        <v>#REF!</v>
      </c>
      <c r="BE175" s="991" t="e">
        <f>BS175*#REF!</f>
        <v>#REF!</v>
      </c>
      <c r="BF175" s="991" t="e">
        <f>BT175*#REF!</f>
        <v>#REF!</v>
      </c>
      <c r="BG175" s="991" t="e">
        <f>BU175*#REF!</f>
        <v>#REF!</v>
      </c>
      <c r="BH175" s="991" t="e">
        <f>BV175*#REF!</f>
        <v>#REF!</v>
      </c>
      <c r="BI175" s="991" t="e">
        <f>BW175*#REF!</f>
        <v>#REF!</v>
      </c>
      <c r="BJ175" s="991" t="e">
        <f>BX175*#REF!</f>
        <v>#REF!</v>
      </c>
      <c r="BK175" s="991" t="e">
        <f>BY175*#REF!</f>
        <v>#REF!</v>
      </c>
      <c r="BL175" s="991" t="e">
        <f>BZ175*#REF!</f>
        <v>#REF!</v>
      </c>
      <c r="BM175" s="991" t="e">
        <f>CA175*#REF!</f>
        <v>#REF!</v>
      </c>
      <c r="BN175" s="91"/>
      <c r="BO175" s="1197" t="str">
        <f t="shared" si="288"/>
        <v>2.1</v>
      </c>
      <c r="BP175" s="1198" t="str">
        <f t="shared" si="289"/>
        <v>LR3 2</v>
      </c>
      <c r="BQ175" s="981" t="str">
        <f t="shared" si="290"/>
        <v>大気汚染防止</v>
      </c>
      <c r="BR175" s="993">
        <f t="shared" si="291"/>
        <v>0.25</v>
      </c>
      <c r="BS175" s="993">
        <f t="shared" si="292"/>
        <v>0.25</v>
      </c>
      <c r="BT175" s="993">
        <f t="shared" si="293"/>
        <v>0.25</v>
      </c>
      <c r="BU175" s="993">
        <f t="shared" si="294"/>
        <v>0.25</v>
      </c>
      <c r="BV175" s="993">
        <f t="shared" si="295"/>
        <v>0.25</v>
      </c>
      <c r="BW175" s="993">
        <f t="shared" si="296"/>
        <v>0.25</v>
      </c>
      <c r="BX175" s="993">
        <f t="shared" si="297"/>
        <v>0.25</v>
      </c>
      <c r="BY175" s="993">
        <f t="shared" si="298"/>
        <v>0.25</v>
      </c>
      <c r="BZ175" s="993">
        <f t="shared" si="299"/>
        <v>0.25</v>
      </c>
      <c r="CA175" s="993">
        <f t="shared" si="300"/>
        <v>0.25</v>
      </c>
      <c r="CB175" s="994">
        <f t="shared" si="301"/>
        <v>0</v>
      </c>
      <c r="CC175" s="993">
        <f t="shared" si="302"/>
        <v>0</v>
      </c>
      <c r="CD175" s="993">
        <f t="shared" si="303"/>
        <v>0</v>
      </c>
      <c r="CF175" s="614" t="s">
        <v>464</v>
      </c>
      <c r="CG175" s="555" t="s">
        <v>693</v>
      </c>
      <c r="CH175" s="552" t="s">
        <v>151</v>
      </c>
      <c r="CI175" s="558">
        <v>0.25</v>
      </c>
      <c r="CJ175" s="558">
        <v>0.25</v>
      </c>
      <c r="CK175" s="558">
        <v>0.25</v>
      </c>
      <c r="CL175" s="558">
        <v>0.25</v>
      </c>
      <c r="CM175" s="558">
        <v>0.25</v>
      </c>
      <c r="CN175" s="558">
        <v>0.25</v>
      </c>
      <c r="CO175" s="558">
        <v>0.25</v>
      </c>
      <c r="CP175" s="558">
        <v>0.25</v>
      </c>
      <c r="CQ175" s="558">
        <v>0.25</v>
      </c>
      <c r="CR175" s="558">
        <v>0.25</v>
      </c>
      <c r="CS175" s="559"/>
      <c r="CT175" s="558"/>
      <c r="CU175" s="558"/>
      <c r="CW175" s="614" t="s">
        <v>465</v>
      </c>
      <c r="CX175" s="555" t="s">
        <v>693</v>
      </c>
      <c r="CY175" s="552" t="s">
        <v>151</v>
      </c>
      <c r="CZ175" s="558">
        <v>0.25</v>
      </c>
      <c r="DA175" s="558">
        <v>0.25</v>
      </c>
      <c r="DB175" s="558">
        <v>0.25</v>
      </c>
      <c r="DC175" s="558">
        <v>0.25</v>
      </c>
      <c r="DD175" s="558">
        <v>0.25</v>
      </c>
      <c r="DE175" s="558">
        <v>0.25</v>
      </c>
      <c r="DF175" s="558">
        <v>0.25</v>
      </c>
      <c r="DG175" s="558">
        <v>0.25</v>
      </c>
      <c r="DH175" s="558">
        <v>0.25</v>
      </c>
      <c r="DI175" s="558">
        <v>0.25</v>
      </c>
      <c r="DJ175" s="559"/>
      <c r="DK175" s="558"/>
      <c r="DL175" s="558"/>
      <c r="DN175" s="614" t="s">
        <v>465</v>
      </c>
      <c r="DO175" s="555" t="s">
        <v>693</v>
      </c>
      <c r="DP175" s="552" t="s">
        <v>151</v>
      </c>
      <c r="DQ175" s="558">
        <v>0.25</v>
      </c>
      <c r="DR175" s="558">
        <v>0.25</v>
      </c>
      <c r="DS175" s="558">
        <v>0.25</v>
      </c>
      <c r="DT175" s="558">
        <v>0.25</v>
      </c>
      <c r="DU175" s="558">
        <v>0.25</v>
      </c>
      <c r="DV175" s="558">
        <v>0.25</v>
      </c>
      <c r="DW175" s="558">
        <v>0.25</v>
      </c>
      <c r="DX175" s="558">
        <v>0.25</v>
      </c>
      <c r="DY175" s="558">
        <v>0.25</v>
      </c>
      <c r="DZ175" s="558">
        <v>0.25</v>
      </c>
      <c r="EA175" s="559"/>
      <c r="EB175" s="558"/>
      <c r="EC175" s="558"/>
      <c r="ED175" s="651"/>
      <c r="EF175" s="614" t="s">
        <v>409</v>
      </c>
      <c r="EG175" s="555" t="s">
        <v>693</v>
      </c>
      <c r="EH175" s="552" t="s">
        <v>151</v>
      </c>
      <c r="EI175" s="691">
        <f t="shared" si="260"/>
        <v>0.25</v>
      </c>
      <c r="EJ175" s="691">
        <f t="shared" si="253"/>
        <v>0.25</v>
      </c>
      <c r="EK175" s="691">
        <f t="shared" si="254"/>
        <v>0.25</v>
      </c>
      <c r="EL175" s="691">
        <f t="shared" si="255"/>
        <v>0.25</v>
      </c>
      <c r="EM175" s="691">
        <f t="shared" si="283"/>
        <v>0.25</v>
      </c>
      <c r="EN175" s="691">
        <f t="shared" si="284"/>
        <v>0.25</v>
      </c>
      <c r="EO175" s="691">
        <f t="shared" si="285"/>
        <v>0.25</v>
      </c>
      <c r="EP175" s="691">
        <f t="shared" si="256"/>
        <v>0.25</v>
      </c>
      <c r="EQ175" s="691">
        <f t="shared" si="257"/>
        <v>0.25</v>
      </c>
      <c r="ER175" s="691">
        <f t="shared" si="258"/>
        <v>0.25</v>
      </c>
      <c r="ES175" s="693">
        <f t="shared" si="272"/>
        <v>0</v>
      </c>
      <c r="ET175" s="691">
        <f t="shared" si="273"/>
        <v>0</v>
      </c>
      <c r="EU175" s="691">
        <f t="shared" si="274"/>
        <v>0</v>
      </c>
      <c r="EW175" s="614" t="s">
        <v>409</v>
      </c>
      <c r="EX175" s="555" t="s">
        <v>693</v>
      </c>
      <c r="EY175" s="552"/>
      <c r="EZ175" s="771">
        <v>0</v>
      </c>
      <c r="FA175" s="680"/>
      <c r="FB175" s="680"/>
      <c r="FC175" s="680"/>
      <c r="FD175" s="680"/>
      <c r="FE175" s="680"/>
      <c r="FF175" s="680"/>
      <c r="FG175" s="680"/>
      <c r="FH175" s="680"/>
      <c r="FI175" s="680"/>
      <c r="FJ175" s="752"/>
      <c r="FK175" s="680"/>
      <c r="FL175" s="680"/>
    </row>
    <row r="176" spans="1:168" ht="14.25" thickBot="1">
      <c r="A176" s="91"/>
      <c r="B176" s="951" t="str">
        <f t="shared" si="271"/>
        <v>2.2</v>
      </c>
      <c r="C176" s="981" t="str">
        <f t="shared" si="218"/>
        <v>温熱環境悪化の改善</v>
      </c>
      <c r="D176" s="982" t="e">
        <f t="shared" si="307"/>
        <v>#REF!</v>
      </c>
      <c r="E176" s="982" t="e">
        <f t="shared" si="307"/>
        <v>#REF!</v>
      </c>
      <c r="F176" s="91"/>
      <c r="G176" s="983" t="e">
        <f t="shared" si="262"/>
        <v>#REF!</v>
      </c>
      <c r="H176" s="983" t="e">
        <f t="shared" si="263"/>
        <v>#REF!</v>
      </c>
      <c r="I176" s="983"/>
      <c r="J176" s="983"/>
      <c r="K176" s="983" t="e">
        <f>IF(#REF!=0,0,1)</f>
        <v>#REF!</v>
      </c>
      <c r="L176" s="983" t="e">
        <f>IF(#REF!=0,0,1)</f>
        <v>#REF!</v>
      </c>
      <c r="M176" s="983">
        <f t="shared" si="287"/>
        <v>0.5</v>
      </c>
      <c r="N176" s="983">
        <f t="shared" si="276"/>
        <v>0</v>
      </c>
      <c r="O176" s="91"/>
      <c r="P176" s="1192"/>
      <c r="Q176" s="1017">
        <v>2.2000000000000002</v>
      </c>
      <c r="R176" s="1122" t="s">
        <v>529</v>
      </c>
      <c r="S176" s="1020"/>
      <c r="T176" s="1029"/>
      <c r="U176" s="892"/>
      <c r="V176" s="815">
        <f t="shared" si="259"/>
        <v>0</v>
      </c>
      <c r="W176" s="837">
        <f t="shared" si="252"/>
        <v>0</v>
      </c>
      <c r="X176" s="91"/>
      <c r="Y176" s="929">
        <f t="shared" si="237"/>
        <v>0</v>
      </c>
      <c r="Z176" s="929">
        <f t="shared" si="238"/>
        <v>0</v>
      </c>
      <c r="AA176" s="929">
        <f t="shared" si="239"/>
        <v>0</v>
      </c>
      <c r="AB176" s="929">
        <f t="shared" si="240"/>
        <v>0</v>
      </c>
      <c r="AC176" s="929">
        <f t="shared" si="241"/>
        <v>0</v>
      </c>
      <c r="AD176" s="929">
        <f t="shared" si="242"/>
        <v>0</v>
      </c>
      <c r="AE176" s="929">
        <f t="shared" si="243"/>
        <v>0</v>
      </c>
      <c r="AF176" s="929">
        <f t="shared" si="244"/>
        <v>0</v>
      </c>
      <c r="AG176" s="929">
        <f t="shared" si="245"/>
        <v>0</v>
      </c>
      <c r="AH176" s="929">
        <f t="shared" si="246"/>
        <v>0</v>
      </c>
      <c r="AI176" s="929">
        <f t="shared" si="247"/>
        <v>0</v>
      </c>
      <c r="AJ176" s="929">
        <f t="shared" si="248"/>
        <v>0</v>
      </c>
      <c r="AK176" s="929">
        <f t="shared" si="249"/>
        <v>0</v>
      </c>
      <c r="AL176" s="91"/>
      <c r="AM176" s="786"/>
      <c r="AN176" s="786"/>
      <c r="AO176" s="786"/>
      <c r="AP176" s="786"/>
      <c r="AQ176" s="786"/>
      <c r="AR176" s="786"/>
      <c r="AS176" s="786"/>
      <c r="AT176" s="786"/>
      <c r="AU176" s="786"/>
      <c r="AV176" s="786"/>
      <c r="AW176" s="786"/>
      <c r="AX176" s="786"/>
      <c r="AY176" s="786"/>
      <c r="AZ176" s="91"/>
      <c r="BA176" s="1123"/>
      <c r="BB176" s="1123" t="e">
        <f t="shared" si="250"/>
        <v>#REF!</v>
      </c>
      <c r="BC176" s="1123"/>
      <c r="BD176" s="1124" t="e">
        <f>BR176*#REF!</f>
        <v>#REF!</v>
      </c>
      <c r="BE176" s="1124" t="e">
        <f>BS176*#REF!</f>
        <v>#REF!</v>
      </c>
      <c r="BF176" s="1124" t="e">
        <f>BT176*#REF!</f>
        <v>#REF!</v>
      </c>
      <c r="BG176" s="1124" t="e">
        <f>BU176*#REF!</f>
        <v>#REF!</v>
      </c>
      <c r="BH176" s="1124" t="e">
        <f>BV176*#REF!</f>
        <v>#REF!</v>
      </c>
      <c r="BI176" s="1124" t="e">
        <f>BW176*#REF!</f>
        <v>#REF!</v>
      </c>
      <c r="BJ176" s="1124" t="e">
        <f>BX176*#REF!</f>
        <v>#REF!</v>
      </c>
      <c r="BK176" s="1124" t="e">
        <f>BY176*#REF!</f>
        <v>#REF!</v>
      </c>
      <c r="BL176" s="1124" t="e">
        <f>BZ176*#REF!</f>
        <v>#REF!</v>
      </c>
      <c r="BM176" s="1124" t="e">
        <f>CA176*#REF!</f>
        <v>#REF!</v>
      </c>
      <c r="BN176" s="91"/>
      <c r="BO176" s="1197" t="str">
        <f t="shared" si="288"/>
        <v>2.2</v>
      </c>
      <c r="BP176" s="1198" t="str">
        <f t="shared" si="289"/>
        <v>LR3 2</v>
      </c>
      <c r="BQ176" s="981" t="str">
        <f t="shared" si="290"/>
        <v>温熱環境悪化の改善</v>
      </c>
      <c r="BR176" s="1125">
        <f t="shared" si="291"/>
        <v>0.5</v>
      </c>
      <c r="BS176" s="1125">
        <f t="shared" si="292"/>
        <v>0.5</v>
      </c>
      <c r="BT176" s="1125">
        <f t="shared" si="293"/>
        <v>0.5</v>
      </c>
      <c r="BU176" s="1125">
        <f t="shared" si="294"/>
        <v>0.5</v>
      </c>
      <c r="BV176" s="1125">
        <f t="shared" si="295"/>
        <v>0.5</v>
      </c>
      <c r="BW176" s="1125">
        <f t="shared" si="296"/>
        <v>0.5</v>
      </c>
      <c r="BX176" s="1125">
        <f t="shared" si="297"/>
        <v>0.5</v>
      </c>
      <c r="BY176" s="1125">
        <f t="shared" si="298"/>
        <v>0.5</v>
      </c>
      <c r="BZ176" s="1125">
        <f t="shared" si="299"/>
        <v>0.5</v>
      </c>
      <c r="CA176" s="1125">
        <f t="shared" si="300"/>
        <v>0.5</v>
      </c>
      <c r="CB176" s="1126">
        <f t="shared" si="301"/>
        <v>0</v>
      </c>
      <c r="CC176" s="1125">
        <f t="shared" si="302"/>
        <v>0</v>
      </c>
      <c r="CD176" s="1125">
        <f t="shared" si="303"/>
        <v>0</v>
      </c>
      <c r="CF176" s="614" t="s">
        <v>466</v>
      </c>
      <c r="CG176" s="555" t="s">
        <v>693</v>
      </c>
      <c r="CH176" s="552" t="s">
        <v>529</v>
      </c>
      <c r="CI176" s="600">
        <v>0.5</v>
      </c>
      <c r="CJ176" s="600">
        <v>0.5</v>
      </c>
      <c r="CK176" s="600">
        <v>0.5</v>
      </c>
      <c r="CL176" s="600">
        <v>0.5</v>
      </c>
      <c r="CM176" s="600">
        <v>0.5</v>
      </c>
      <c r="CN176" s="600">
        <v>0.5</v>
      </c>
      <c r="CO176" s="600">
        <v>0.5</v>
      </c>
      <c r="CP176" s="600">
        <v>0.5</v>
      </c>
      <c r="CQ176" s="600">
        <v>0.5</v>
      </c>
      <c r="CR176" s="600">
        <v>0.5</v>
      </c>
      <c r="CS176" s="601"/>
      <c r="CT176" s="600"/>
      <c r="CU176" s="600"/>
      <c r="CW176" s="614" t="s">
        <v>466</v>
      </c>
      <c r="CX176" s="555" t="s">
        <v>693</v>
      </c>
      <c r="CY176" s="552" t="s">
        <v>529</v>
      </c>
      <c r="CZ176" s="600">
        <v>0.5</v>
      </c>
      <c r="DA176" s="600">
        <v>0.5</v>
      </c>
      <c r="DB176" s="600">
        <v>0.5</v>
      </c>
      <c r="DC176" s="600">
        <v>0.5</v>
      </c>
      <c r="DD176" s="600">
        <v>0.5</v>
      </c>
      <c r="DE176" s="600">
        <v>0.5</v>
      </c>
      <c r="DF176" s="600">
        <v>0.5</v>
      </c>
      <c r="DG176" s="600">
        <v>0.5</v>
      </c>
      <c r="DH176" s="600">
        <v>0.5</v>
      </c>
      <c r="DI176" s="600">
        <v>0.5</v>
      </c>
      <c r="DJ176" s="601"/>
      <c r="DK176" s="600"/>
      <c r="DL176" s="600"/>
      <c r="DN176" s="614" t="s">
        <v>466</v>
      </c>
      <c r="DO176" s="555" t="s">
        <v>693</v>
      </c>
      <c r="DP176" s="552" t="s">
        <v>529</v>
      </c>
      <c r="DQ176" s="600">
        <v>0.5</v>
      </c>
      <c r="DR176" s="600">
        <v>0.5</v>
      </c>
      <c r="DS176" s="600">
        <v>0.5</v>
      </c>
      <c r="DT176" s="600">
        <v>0.5</v>
      </c>
      <c r="DU176" s="600">
        <v>0.5</v>
      </c>
      <c r="DV176" s="600">
        <v>0.5</v>
      </c>
      <c r="DW176" s="600">
        <v>0.5</v>
      </c>
      <c r="DX176" s="600">
        <v>0.5</v>
      </c>
      <c r="DY176" s="600">
        <v>0.5</v>
      </c>
      <c r="DZ176" s="600">
        <v>0.5</v>
      </c>
      <c r="EA176" s="601"/>
      <c r="EB176" s="600"/>
      <c r="EC176" s="600"/>
      <c r="ED176" s="654"/>
      <c r="EF176" s="614" t="s">
        <v>410</v>
      </c>
      <c r="EG176" s="555" t="s">
        <v>693</v>
      </c>
      <c r="EH176" s="552" t="s">
        <v>529</v>
      </c>
      <c r="EI176" s="706">
        <f t="shared" si="260"/>
        <v>0.5</v>
      </c>
      <c r="EJ176" s="706">
        <f t="shared" si="253"/>
        <v>0.5</v>
      </c>
      <c r="EK176" s="706">
        <f t="shared" si="254"/>
        <v>0.5</v>
      </c>
      <c r="EL176" s="706">
        <f t="shared" si="255"/>
        <v>0.5</v>
      </c>
      <c r="EM176" s="706">
        <f t="shared" si="283"/>
        <v>0.5</v>
      </c>
      <c r="EN176" s="706">
        <f t="shared" si="284"/>
        <v>0.5</v>
      </c>
      <c r="EO176" s="706">
        <f t="shared" si="285"/>
        <v>0.5</v>
      </c>
      <c r="EP176" s="706">
        <f t="shared" si="256"/>
        <v>0.5</v>
      </c>
      <c r="EQ176" s="706">
        <f t="shared" si="257"/>
        <v>0.5</v>
      </c>
      <c r="ER176" s="706">
        <f t="shared" si="258"/>
        <v>0.5</v>
      </c>
      <c r="ES176" s="707">
        <f t="shared" si="272"/>
        <v>0</v>
      </c>
      <c r="ET176" s="706">
        <f t="shared" si="273"/>
        <v>0</v>
      </c>
      <c r="EU176" s="706">
        <f t="shared" si="274"/>
        <v>0</v>
      </c>
      <c r="EW176" s="614" t="s">
        <v>410</v>
      </c>
      <c r="EX176" s="555" t="s">
        <v>693</v>
      </c>
      <c r="EY176" s="552"/>
      <c r="EZ176" s="771">
        <v>0</v>
      </c>
      <c r="FA176" s="683"/>
      <c r="FB176" s="683"/>
      <c r="FC176" s="683"/>
      <c r="FD176" s="683"/>
      <c r="FE176" s="683"/>
      <c r="FF176" s="683"/>
      <c r="FG176" s="683"/>
      <c r="FH176" s="683"/>
      <c r="FI176" s="683"/>
      <c r="FJ176" s="762"/>
      <c r="FK176" s="683"/>
      <c r="FL176" s="683"/>
    </row>
    <row r="177" spans="1:168" ht="14.25" thickBot="1">
      <c r="A177" s="91"/>
      <c r="B177" s="951" t="str">
        <f t="shared" si="271"/>
        <v>2.3</v>
      </c>
      <c r="C177" s="981" t="str">
        <f t="shared" si="218"/>
        <v>地域インフラへの負荷抑制</v>
      </c>
      <c r="D177" s="982" t="e">
        <f t="shared" si="307"/>
        <v>#REF!</v>
      </c>
      <c r="E177" s="982" t="e">
        <f t="shared" si="307"/>
        <v>#REF!</v>
      </c>
      <c r="F177" s="91"/>
      <c r="G177" s="983" t="e">
        <f t="shared" si="262"/>
        <v>#REF!</v>
      </c>
      <c r="H177" s="983" t="e">
        <f t="shared" si="263"/>
        <v>#REF!</v>
      </c>
      <c r="I177" s="983" t="e">
        <f>SUM(G178:G181)</f>
        <v>#REF!</v>
      </c>
      <c r="J177" s="983" t="e">
        <f>SUM(H178:H181)</f>
        <v>#REF!</v>
      </c>
      <c r="K177" s="983" t="e">
        <f>IF(#REF!=0,0,1)</f>
        <v>#REF!</v>
      </c>
      <c r="L177" s="983" t="e">
        <f>IF(#REF!=0,0,1)</f>
        <v>#REF!</v>
      </c>
      <c r="M177" s="983">
        <f t="shared" si="287"/>
        <v>0.25</v>
      </c>
      <c r="N177" s="983">
        <f t="shared" si="276"/>
        <v>0</v>
      </c>
      <c r="O177" s="91"/>
      <c r="P177" s="1192"/>
      <c r="Q177" s="1007">
        <v>2.2999999999999998</v>
      </c>
      <c r="R177" s="1199" t="s">
        <v>152</v>
      </c>
      <c r="S177" s="970"/>
      <c r="T177" s="972"/>
      <c r="U177" s="892"/>
      <c r="V177" s="834">
        <f t="shared" si="259"/>
        <v>0</v>
      </c>
      <c r="W177" s="811">
        <f t="shared" si="252"/>
        <v>0</v>
      </c>
      <c r="X177" s="91"/>
      <c r="Y177" s="929">
        <f t="shared" si="237"/>
        <v>0</v>
      </c>
      <c r="Z177" s="929">
        <f t="shared" si="238"/>
        <v>0</v>
      </c>
      <c r="AA177" s="929">
        <f t="shared" si="239"/>
        <v>0</v>
      </c>
      <c r="AB177" s="929">
        <f t="shared" si="240"/>
        <v>0</v>
      </c>
      <c r="AC177" s="929">
        <f t="shared" si="241"/>
        <v>0</v>
      </c>
      <c r="AD177" s="929">
        <f t="shared" si="242"/>
        <v>0</v>
      </c>
      <c r="AE177" s="929">
        <f t="shared" si="243"/>
        <v>0</v>
      </c>
      <c r="AF177" s="929">
        <f t="shared" si="244"/>
        <v>0</v>
      </c>
      <c r="AG177" s="929">
        <f t="shared" si="245"/>
        <v>0</v>
      </c>
      <c r="AH177" s="929">
        <f t="shared" si="246"/>
        <v>0</v>
      </c>
      <c r="AI177" s="929">
        <f t="shared" si="247"/>
        <v>0</v>
      </c>
      <c r="AJ177" s="929">
        <f t="shared" si="248"/>
        <v>0</v>
      </c>
      <c r="AK177" s="929">
        <f t="shared" si="249"/>
        <v>0</v>
      </c>
      <c r="AL177" s="91"/>
      <c r="AM177" s="1088" t="s">
        <v>952</v>
      </c>
      <c r="AN177" s="1088" t="s">
        <v>952</v>
      </c>
      <c r="AO177" s="1088" t="s">
        <v>952</v>
      </c>
      <c r="AP177" s="1088" t="s">
        <v>952</v>
      </c>
      <c r="AQ177" s="1088" t="s">
        <v>952</v>
      </c>
      <c r="AR177" s="1088" t="s">
        <v>952</v>
      </c>
      <c r="AS177" s="1088" t="s">
        <v>952</v>
      </c>
      <c r="AT177" s="1088" t="s">
        <v>952</v>
      </c>
      <c r="AU177" s="1088" t="s">
        <v>952</v>
      </c>
      <c r="AV177" s="1088" t="s">
        <v>952</v>
      </c>
      <c r="AW177" s="1088" t="s">
        <v>952</v>
      </c>
      <c r="AX177" s="1088" t="s">
        <v>952</v>
      </c>
      <c r="AY177" s="1088" t="s">
        <v>952</v>
      </c>
      <c r="AZ177" s="91"/>
      <c r="BA177" s="1123"/>
      <c r="BB177" s="1123" t="e">
        <f t="shared" si="250"/>
        <v>#REF!</v>
      </c>
      <c r="BC177" s="1123"/>
      <c r="BD177" s="1124" t="e">
        <f>BR177*#REF!</f>
        <v>#REF!</v>
      </c>
      <c r="BE177" s="1124" t="e">
        <f>BS177*#REF!</f>
        <v>#REF!</v>
      </c>
      <c r="BF177" s="1124" t="e">
        <f>BT177*#REF!</f>
        <v>#REF!</v>
      </c>
      <c r="BG177" s="1124" t="e">
        <f>BU177*#REF!</f>
        <v>#REF!</v>
      </c>
      <c r="BH177" s="1124" t="e">
        <f>BV177*#REF!</f>
        <v>#REF!</v>
      </c>
      <c r="BI177" s="1124" t="e">
        <f>BW177*#REF!</f>
        <v>#REF!</v>
      </c>
      <c r="BJ177" s="1124" t="e">
        <f>BX177*#REF!</f>
        <v>#REF!</v>
      </c>
      <c r="BK177" s="1124" t="e">
        <f>BY177*#REF!</f>
        <v>#REF!</v>
      </c>
      <c r="BL177" s="1124" t="e">
        <f>BZ177*#REF!</f>
        <v>#REF!</v>
      </c>
      <c r="BM177" s="1124" t="e">
        <f>CA177*#REF!</f>
        <v>#REF!</v>
      </c>
      <c r="BN177" s="91"/>
      <c r="BO177" s="1197" t="str">
        <f t="shared" si="288"/>
        <v>2.3</v>
      </c>
      <c r="BP177" s="1198" t="str">
        <f t="shared" si="289"/>
        <v>LR3 2</v>
      </c>
      <c r="BQ177" s="981" t="str">
        <f t="shared" si="290"/>
        <v>地域インフラへの負荷抑制</v>
      </c>
      <c r="BR177" s="1125">
        <f t="shared" si="291"/>
        <v>0.25</v>
      </c>
      <c r="BS177" s="1125">
        <f t="shared" si="292"/>
        <v>0.25</v>
      </c>
      <c r="BT177" s="1125">
        <f t="shared" si="293"/>
        <v>0.25</v>
      </c>
      <c r="BU177" s="1125">
        <f t="shared" si="294"/>
        <v>0.25</v>
      </c>
      <c r="BV177" s="1125">
        <f t="shared" si="295"/>
        <v>0.25</v>
      </c>
      <c r="BW177" s="1125">
        <f t="shared" si="296"/>
        <v>0.25</v>
      </c>
      <c r="BX177" s="1125">
        <f t="shared" si="297"/>
        <v>0.25</v>
      </c>
      <c r="BY177" s="1125">
        <f t="shared" si="298"/>
        <v>0.25</v>
      </c>
      <c r="BZ177" s="1125">
        <f t="shared" si="299"/>
        <v>0.25</v>
      </c>
      <c r="CA177" s="1125">
        <f t="shared" si="300"/>
        <v>0.25</v>
      </c>
      <c r="CB177" s="1126">
        <f t="shared" si="301"/>
        <v>0</v>
      </c>
      <c r="CC177" s="1125">
        <f t="shared" si="302"/>
        <v>0</v>
      </c>
      <c r="CD177" s="1125">
        <f t="shared" si="303"/>
        <v>0</v>
      </c>
      <c r="CF177" s="614" t="s">
        <v>467</v>
      </c>
      <c r="CG177" s="555" t="s">
        <v>693</v>
      </c>
      <c r="CH177" s="552" t="s">
        <v>152</v>
      </c>
      <c r="CI177" s="600">
        <v>0.25</v>
      </c>
      <c r="CJ177" s="600">
        <v>0.25</v>
      </c>
      <c r="CK177" s="600">
        <v>0.25</v>
      </c>
      <c r="CL177" s="600">
        <v>0.25</v>
      </c>
      <c r="CM177" s="600">
        <v>0.25</v>
      </c>
      <c r="CN177" s="600">
        <v>0.25</v>
      </c>
      <c r="CO177" s="600">
        <v>0.25</v>
      </c>
      <c r="CP177" s="600">
        <v>0.25</v>
      </c>
      <c r="CQ177" s="600">
        <v>0.25</v>
      </c>
      <c r="CR177" s="600">
        <v>0.25</v>
      </c>
      <c r="CS177" s="601"/>
      <c r="CT177" s="600"/>
      <c r="CU177" s="600"/>
      <c r="CW177" s="614" t="s">
        <v>468</v>
      </c>
      <c r="CX177" s="555" t="s">
        <v>693</v>
      </c>
      <c r="CY177" s="552" t="s">
        <v>152</v>
      </c>
      <c r="CZ177" s="600">
        <v>0.25</v>
      </c>
      <c r="DA177" s="600">
        <v>0.25</v>
      </c>
      <c r="DB177" s="600">
        <v>0.25</v>
      </c>
      <c r="DC177" s="600">
        <v>0.25</v>
      </c>
      <c r="DD177" s="600">
        <v>0.25</v>
      </c>
      <c r="DE177" s="600">
        <v>0.25</v>
      </c>
      <c r="DF177" s="600">
        <v>0.25</v>
      </c>
      <c r="DG177" s="600">
        <v>0.25</v>
      </c>
      <c r="DH177" s="600">
        <v>0.25</v>
      </c>
      <c r="DI177" s="600">
        <v>0.25</v>
      </c>
      <c r="DJ177" s="601"/>
      <c r="DK177" s="600"/>
      <c r="DL177" s="600"/>
      <c r="DN177" s="614" t="s">
        <v>468</v>
      </c>
      <c r="DO177" s="555" t="s">
        <v>693</v>
      </c>
      <c r="DP177" s="552" t="s">
        <v>152</v>
      </c>
      <c r="DQ177" s="600">
        <v>0.25</v>
      </c>
      <c r="DR177" s="600">
        <v>0.25</v>
      </c>
      <c r="DS177" s="600">
        <v>0.25</v>
      </c>
      <c r="DT177" s="600">
        <v>0.25</v>
      </c>
      <c r="DU177" s="600">
        <v>0.25</v>
      </c>
      <c r="DV177" s="600">
        <v>0.25</v>
      </c>
      <c r="DW177" s="600">
        <v>0.25</v>
      </c>
      <c r="DX177" s="600">
        <v>0.25</v>
      </c>
      <c r="DY177" s="600">
        <v>0.25</v>
      </c>
      <c r="DZ177" s="600">
        <v>0.25</v>
      </c>
      <c r="EA177" s="601"/>
      <c r="EB177" s="600"/>
      <c r="EC177" s="600"/>
      <c r="ED177" s="654"/>
      <c r="EF177" s="614" t="s">
        <v>467</v>
      </c>
      <c r="EG177" s="555" t="s">
        <v>693</v>
      </c>
      <c r="EH177" s="552" t="s">
        <v>152</v>
      </c>
      <c r="EI177" s="706">
        <f t="shared" si="260"/>
        <v>0.25</v>
      </c>
      <c r="EJ177" s="706">
        <f t="shared" si="253"/>
        <v>0.25</v>
      </c>
      <c r="EK177" s="706">
        <f t="shared" si="254"/>
        <v>0.25</v>
      </c>
      <c r="EL177" s="706">
        <f t="shared" si="255"/>
        <v>0.25</v>
      </c>
      <c r="EM177" s="706">
        <f t="shared" si="283"/>
        <v>0.25</v>
      </c>
      <c r="EN177" s="706">
        <f t="shared" si="284"/>
        <v>0.25</v>
      </c>
      <c r="EO177" s="706">
        <f t="shared" si="285"/>
        <v>0.25</v>
      </c>
      <c r="EP177" s="706">
        <f t="shared" si="256"/>
        <v>0.25</v>
      </c>
      <c r="EQ177" s="706">
        <f t="shared" si="257"/>
        <v>0.25</v>
      </c>
      <c r="ER177" s="706">
        <f t="shared" si="258"/>
        <v>0.25</v>
      </c>
      <c r="ES177" s="707">
        <f t="shared" si="272"/>
        <v>0</v>
      </c>
      <c r="ET177" s="706">
        <f t="shared" si="273"/>
        <v>0</v>
      </c>
      <c r="EU177" s="706">
        <f t="shared" si="274"/>
        <v>0</v>
      </c>
      <c r="EW177" s="614" t="s">
        <v>467</v>
      </c>
      <c r="EX177" s="555" t="s">
        <v>693</v>
      </c>
      <c r="EY177" s="552"/>
      <c r="EZ177" s="771">
        <v>0</v>
      </c>
      <c r="FA177" s="683"/>
      <c r="FB177" s="683"/>
      <c r="FC177" s="683"/>
      <c r="FD177" s="683"/>
      <c r="FE177" s="683"/>
      <c r="FF177" s="683"/>
      <c r="FG177" s="683"/>
      <c r="FH177" s="683"/>
      <c r="FI177" s="683"/>
      <c r="FJ177" s="762"/>
      <c r="FK177" s="683"/>
      <c r="FL177" s="683"/>
    </row>
    <row r="178" spans="1:168">
      <c r="A178" s="91"/>
      <c r="B178" s="951" t="str">
        <f t="shared" si="271"/>
        <v>2.3.1</v>
      </c>
      <c r="C178" s="1200" t="str">
        <f t="shared" si="218"/>
        <v>雨水排水負荷低減</v>
      </c>
      <c r="D178" s="982" t="e">
        <f t="shared" ref="D178:E181" si="308">IF(I$177=0,0,G178/I$177)</f>
        <v>#REF!</v>
      </c>
      <c r="E178" s="982" t="e">
        <f t="shared" si="308"/>
        <v>#REF!</v>
      </c>
      <c r="F178" s="91"/>
      <c r="G178" s="983" t="e">
        <f t="shared" si="262"/>
        <v>#REF!</v>
      </c>
      <c r="H178" s="983" t="e">
        <f t="shared" si="263"/>
        <v>#REF!</v>
      </c>
      <c r="I178" s="983"/>
      <c r="J178" s="983"/>
      <c r="K178" s="983" t="e">
        <f>IF(#REF!=0,0,1)</f>
        <v>#REF!</v>
      </c>
      <c r="L178" s="983" t="e">
        <f>IF(#REF!=0,0,1)</f>
        <v>#REF!</v>
      </c>
      <c r="M178" s="983">
        <f t="shared" si="287"/>
        <v>0.25</v>
      </c>
      <c r="N178" s="983">
        <f t="shared" si="276"/>
        <v>0</v>
      </c>
      <c r="O178" s="91"/>
      <c r="P178" s="1192"/>
      <c r="Q178" s="1028"/>
      <c r="R178" s="1008">
        <v>1</v>
      </c>
      <c r="S178" s="1100" t="s">
        <v>530</v>
      </c>
      <c r="T178" s="1029"/>
      <c r="U178" s="892"/>
      <c r="V178" s="817">
        <f t="shared" si="259"/>
        <v>0</v>
      </c>
      <c r="W178" s="838">
        <f t="shared" si="252"/>
        <v>0</v>
      </c>
      <c r="X178" s="91"/>
      <c r="Y178" s="929">
        <f t="shared" si="237"/>
        <v>0</v>
      </c>
      <c r="Z178" s="929">
        <f t="shared" si="238"/>
        <v>0</v>
      </c>
      <c r="AA178" s="929">
        <f t="shared" si="239"/>
        <v>0</v>
      </c>
      <c r="AB178" s="929">
        <f t="shared" si="240"/>
        <v>0</v>
      </c>
      <c r="AC178" s="929">
        <f t="shared" si="241"/>
        <v>0</v>
      </c>
      <c r="AD178" s="929">
        <f t="shared" si="242"/>
        <v>0</v>
      </c>
      <c r="AE178" s="929">
        <f t="shared" si="243"/>
        <v>0</v>
      </c>
      <c r="AF178" s="929">
        <f t="shared" si="244"/>
        <v>0</v>
      </c>
      <c r="AG178" s="929">
        <f t="shared" si="245"/>
        <v>0</v>
      </c>
      <c r="AH178" s="929">
        <f t="shared" si="246"/>
        <v>0</v>
      </c>
      <c r="AI178" s="929">
        <f t="shared" si="247"/>
        <v>0</v>
      </c>
      <c r="AJ178" s="929">
        <f t="shared" si="248"/>
        <v>0</v>
      </c>
      <c r="AK178" s="929">
        <f t="shared" si="249"/>
        <v>0</v>
      </c>
      <c r="AL178" s="91"/>
      <c r="AM178" s="784"/>
      <c r="AN178" s="784"/>
      <c r="AO178" s="784"/>
      <c r="AP178" s="784"/>
      <c r="AQ178" s="784"/>
      <c r="AR178" s="784"/>
      <c r="AS178" s="784"/>
      <c r="AT178" s="784"/>
      <c r="AU178" s="784"/>
      <c r="AV178" s="784"/>
      <c r="AW178" s="784"/>
      <c r="AX178" s="784"/>
      <c r="AY178" s="784"/>
      <c r="AZ178" s="91"/>
      <c r="BA178" s="990"/>
      <c r="BB178" s="990" t="e">
        <f t="shared" si="250"/>
        <v>#REF!</v>
      </c>
      <c r="BC178" s="990"/>
      <c r="BD178" s="991" t="e">
        <f>BR178*#REF!</f>
        <v>#REF!</v>
      </c>
      <c r="BE178" s="991" t="e">
        <f>BS178*#REF!</f>
        <v>#REF!</v>
      </c>
      <c r="BF178" s="991" t="e">
        <f>BT178*#REF!</f>
        <v>#REF!</v>
      </c>
      <c r="BG178" s="991" t="e">
        <f>BU178*#REF!</f>
        <v>#REF!</v>
      </c>
      <c r="BH178" s="991" t="e">
        <f>BV178*#REF!</f>
        <v>#REF!</v>
      </c>
      <c r="BI178" s="991" t="e">
        <f>BW178*#REF!</f>
        <v>#REF!</v>
      </c>
      <c r="BJ178" s="991" t="e">
        <f>BX178*#REF!</f>
        <v>#REF!</v>
      </c>
      <c r="BK178" s="991" t="e">
        <f>BY178*#REF!</f>
        <v>#REF!</v>
      </c>
      <c r="BL178" s="991" t="e">
        <f>BZ178*#REF!</f>
        <v>#REF!</v>
      </c>
      <c r="BM178" s="991" t="e">
        <f>CA178*#REF!</f>
        <v>#REF!</v>
      </c>
      <c r="BN178" s="91"/>
      <c r="BO178" s="1201" t="str">
        <f t="shared" si="288"/>
        <v>2.3.1</v>
      </c>
      <c r="BP178" s="1198" t="str">
        <f t="shared" si="289"/>
        <v>LR3 2.3</v>
      </c>
      <c r="BQ178" s="1200" t="str">
        <f t="shared" si="290"/>
        <v>雨水排水負荷低減</v>
      </c>
      <c r="BR178" s="993">
        <f t="shared" si="291"/>
        <v>0.25</v>
      </c>
      <c r="BS178" s="993">
        <f t="shared" si="292"/>
        <v>0.25</v>
      </c>
      <c r="BT178" s="993">
        <f t="shared" si="293"/>
        <v>0.25</v>
      </c>
      <c r="BU178" s="993">
        <f t="shared" si="294"/>
        <v>0.25</v>
      </c>
      <c r="BV178" s="993">
        <f t="shared" si="295"/>
        <v>0.25</v>
      </c>
      <c r="BW178" s="993">
        <f t="shared" si="296"/>
        <v>0.25</v>
      </c>
      <c r="BX178" s="993">
        <f t="shared" si="297"/>
        <v>0.25</v>
      </c>
      <c r="BY178" s="993">
        <f t="shared" si="298"/>
        <v>0.25</v>
      </c>
      <c r="BZ178" s="993">
        <f t="shared" si="299"/>
        <v>0.25</v>
      </c>
      <c r="CA178" s="993">
        <f t="shared" si="300"/>
        <v>0.25</v>
      </c>
      <c r="CB178" s="1126">
        <f t="shared" si="301"/>
        <v>0</v>
      </c>
      <c r="CC178" s="1125">
        <f t="shared" si="302"/>
        <v>0</v>
      </c>
      <c r="CD178" s="1125">
        <f t="shared" si="303"/>
        <v>0</v>
      </c>
      <c r="CF178" s="614" t="s">
        <v>469</v>
      </c>
      <c r="CG178" s="555" t="s">
        <v>694</v>
      </c>
      <c r="CH178" s="615" t="s">
        <v>530</v>
      </c>
      <c r="CI178" s="558">
        <v>0.25</v>
      </c>
      <c r="CJ178" s="558">
        <v>0.25</v>
      </c>
      <c r="CK178" s="558">
        <v>0.25</v>
      </c>
      <c r="CL178" s="558">
        <v>0.25</v>
      </c>
      <c r="CM178" s="558">
        <v>0.25</v>
      </c>
      <c r="CN178" s="558">
        <v>0.25</v>
      </c>
      <c r="CO178" s="558">
        <v>0.25</v>
      </c>
      <c r="CP178" s="558">
        <v>0.25</v>
      </c>
      <c r="CQ178" s="558">
        <v>0.25</v>
      </c>
      <c r="CR178" s="558">
        <v>0.25</v>
      </c>
      <c r="CS178" s="601"/>
      <c r="CT178" s="600"/>
      <c r="CU178" s="600"/>
      <c r="CW178" s="614" t="s">
        <v>469</v>
      </c>
      <c r="CX178" s="555" t="s">
        <v>694</v>
      </c>
      <c r="CY178" s="615" t="s">
        <v>530</v>
      </c>
      <c r="CZ178" s="558">
        <v>0.25</v>
      </c>
      <c r="DA178" s="558">
        <v>0.25</v>
      </c>
      <c r="DB178" s="558">
        <v>0.25</v>
      </c>
      <c r="DC178" s="558">
        <v>0.25</v>
      </c>
      <c r="DD178" s="558">
        <v>0.25</v>
      </c>
      <c r="DE178" s="558">
        <v>0.25</v>
      </c>
      <c r="DF178" s="558">
        <v>0.25</v>
      </c>
      <c r="DG178" s="558">
        <v>0.25</v>
      </c>
      <c r="DH178" s="558">
        <v>0.25</v>
      </c>
      <c r="DI178" s="558">
        <v>0.25</v>
      </c>
      <c r="DJ178" s="601"/>
      <c r="DK178" s="600"/>
      <c r="DL178" s="600"/>
      <c r="DN178" s="614" t="s">
        <v>469</v>
      </c>
      <c r="DO178" s="555" t="s">
        <v>694</v>
      </c>
      <c r="DP178" s="615" t="s">
        <v>530</v>
      </c>
      <c r="DQ178" s="558">
        <v>0.25</v>
      </c>
      <c r="DR178" s="558">
        <v>0.25</v>
      </c>
      <c r="DS178" s="558">
        <v>0.25</v>
      </c>
      <c r="DT178" s="558">
        <v>0.25</v>
      </c>
      <c r="DU178" s="558">
        <v>0.25</v>
      </c>
      <c r="DV178" s="558">
        <v>0.25</v>
      </c>
      <c r="DW178" s="558">
        <v>0.25</v>
      </c>
      <c r="DX178" s="558">
        <v>0.25</v>
      </c>
      <c r="DY178" s="558">
        <v>0.25</v>
      </c>
      <c r="DZ178" s="558">
        <v>0.25</v>
      </c>
      <c r="EA178" s="601"/>
      <c r="EB178" s="600"/>
      <c r="EC178" s="600"/>
      <c r="ED178" s="654"/>
      <c r="EF178" s="614" t="s">
        <v>72</v>
      </c>
      <c r="EG178" s="555" t="s">
        <v>694</v>
      </c>
      <c r="EH178" s="615" t="s">
        <v>530</v>
      </c>
      <c r="EI178" s="691">
        <f t="shared" si="260"/>
        <v>0.25</v>
      </c>
      <c r="EJ178" s="691">
        <f t="shared" si="253"/>
        <v>0.25</v>
      </c>
      <c r="EK178" s="691">
        <f t="shared" si="254"/>
        <v>0.25</v>
      </c>
      <c r="EL178" s="691">
        <f t="shared" si="255"/>
        <v>0.25</v>
      </c>
      <c r="EM178" s="691">
        <f t="shared" si="283"/>
        <v>0.25</v>
      </c>
      <c r="EN178" s="691">
        <f t="shared" si="284"/>
        <v>0.25</v>
      </c>
      <c r="EO178" s="691">
        <f t="shared" si="285"/>
        <v>0.25</v>
      </c>
      <c r="EP178" s="691">
        <f t="shared" si="256"/>
        <v>0.25</v>
      </c>
      <c r="EQ178" s="691">
        <f t="shared" si="257"/>
        <v>0.25</v>
      </c>
      <c r="ER178" s="691">
        <f t="shared" si="258"/>
        <v>0.25</v>
      </c>
      <c r="ES178" s="707">
        <f t="shared" si="272"/>
        <v>0</v>
      </c>
      <c r="ET178" s="706">
        <f t="shared" si="273"/>
        <v>0</v>
      </c>
      <c r="EU178" s="706">
        <f t="shared" si="274"/>
        <v>0</v>
      </c>
      <c r="EW178" s="614" t="s">
        <v>72</v>
      </c>
      <c r="EX178" s="555" t="s">
        <v>694</v>
      </c>
      <c r="EY178" s="615"/>
      <c r="EZ178" s="771">
        <v>0</v>
      </c>
      <c r="FA178" s="680"/>
      <c r="FB178" s="680"/>
      <c r="FC178" s="680"/>
      <c r="FD178" s="680"/>
      <c r="FE178" s="680"/>
      <c r="FF178" s="680"/>
      <c r="FG178" s="680"/>
      <c r="FH178" s="680"/>
      <c r="FI178" s="680"/>
      <c r="FJ178" s="762"/>
      <c r="FK178" s="683"/>
      <c r="FL178" s="683"/>
    </row>
    <row r="179" spans="1:168">
      <c r="A179" s="91"/>
      <c r="B179" s="951" t="str">
        <f t="shared" si="271"/>
        <v>2.3.2</v>
      </c>
      <c r="C179" s="1200" t="str">
        <f t="shared" si="218"/>
        <v>汚水処理負荷抑制</v>
      </c>
      <c r="D179" s="982" t="e">
        <f t="shared" si="308"/>
        <v>#REF!</v>
      </c>
      <c r="E179" s="982" t="e">
        <f t="shared" si="308"/>
        <v>#REF!</v>
      </c>
      <c r="F179" s="91"/>
      <c r="G179" s="983" t="e">
        <f t="shared" si="262"/>
        <v>#REF!</v>
      </c>
      <c r="H179" s="983" t="e">
        <f t="shared" si="263"/>
        <v>#REF!</v>
      </c>
      <c r="I179" s="983"/>
      <c r="J179" s="983"/>
      <c r="K179" s="983" t="e">
        <f>IF(#REF!=0,0,1)</f>
        <v>#REF!</v>
      </c>
      <c r="L179" s="983" t="e">
        <f>IF(#REF!=0,0,1)</f>
        <v>#REF!</v>
      </c>
      <c r="M179" s="983">
        <f t="shared" si="287"/>
        <v>0.25</v>
      </c>
      <c r="N179" s="983">
        <f t="shared" si="276"/>
        <v>0</v>
      </c>
      <c r="O179" s="91"/>
      <c r="P179" s="1192"/>
      <c r="Q179" s="1028"/>
      <c r="R179" s="1069">
        <v>2</v>
      </c>
      <c r="S179" s="1100" t="s">
        <v>531</v>
      </c>
      <c r="T179" s="1029"/>
      <c r="U179" s="892"/>
      <c r="V179" s="804">
        <f t="shared" si="259"/>
        <v>0</v>
      </c>
      <c r="W179" s="805">
        <f t="shared" si="252"/>
        <v>0</v>
      </c>
      <c r="X179" s="91"/>
      <c r="Y179" s="929">
        <f t="shared" si="237"/>
        <v>0</v>
      </c>
      <c r="Z179" s="929">
        <f t="shared" si="238"/>
        <v>0</v>
      </c>
      <c r="AA179" s="929">
        <f t="shared" si="239"/>
        <v>0</v>
      </c>
      <c r="AB179" s="929">
        <f t="shared" si="240"/>
        <v>0</v>
      </c>
      <c r="AC179" s="929">
        <f t="shared" si="241"/>
        <v>0</v>
      </c>
      <c r="AD179" s="929">
        <f t="shared" si="242"/>
        <v>0</v>
      </c>
      <c r="AE179" s="929">
        <f t="shared" si="243"/>
        <v>0</v>
      </c>
      <c r="AF179" s="929">
        <f t="shared" si="244"/>
        <v>0</v>
      </c>
      <c r="AG179" s="929">
        <f t="shared" si="245"/>
        <v>0</v>
      </c>
      <c r="AH179" s="929">
        <f t="shared" si="246"/>
        <v>0</v>
      </c>
      <c r="AI179" s="929">
        <f t="shared" si="247"/>
        <v>0</v>
      </c>
      <c r="AJ179" s="929">
        <f t="shared" si="248"/>
        <v>0</v>
      </c>
      <c r="AK179" s="929">
        <f t="shared" si="249"/>
        <v>0</v>
      </c>
      <c r="AL179" s="91"/>
      <c r="AM179" s="785"/>
      <c r="AN179" s="785"/>
      <c r="AO179" s="785"/>
      <c r="AP179" s="785"/>
      <c r="AQ179" s="785"/>
      <c r="AR179" s="785"/>
      <c r="AS179" s="785"/>
      <c r="AT179" s="785"/>
      <c r="AU179" s="785"/>
      <c r="AV179" s="785"/>
      <c r="AW179" s="785"/>
      <c r="AX179" s="785"/>
      <c r="AY179" s="785"/>
      <c r="AZ179" s="91"/>
      <c r="BA179" s="990"/>
      <c r="BB179" s="990" t="e">
        <f t="shared" si="250"/>
        <v>#REF!</v>
      </c>
      <c r="BC179" s="990"/>
      <c r="BD179" s="991" t="e">
        <f>BR179*#REF!</f>
        <v>#REF!</v>
      </c>
      <c r="BE179" s="991" t="e">
        <f>BS179*#REF!</f>
        <v>#REF!</v>
      </c>
      <c r="BF179" s="991" t="e">
        <f>BT179*#REF!</f>
        <v>#REF!</v>
      </c>
      <c r="BG179" s="991" t="e">
        <f>BU179*#REF!</f>
        <v>#REF!</v>
      </c>
      <c r="BH179" s="991" t="e">
        <f>BV179*#REF!</f>
        <v>#REF!</v>
      </c>
      <c r="BI179" s="991" t="e">
        <f>BW179*#REF!</f>
        <v>#REF!</v>
      </c>
      <c r="BJ179" s="991" t="e">
        <f>BX179*#REF!</f>
        <v>#REF!</v>
      </c>
      <c r="BK179" s="991" t="e">
        <f>BY179*#REF!</f>
        <v>#REF!</v>
      </c>
      <c r="BL179" s="991" t="e">
        <f>BZ179*#REF!</f>
        <v>#REF!</v>
      </c>
      <c r="BM179" s="991" t="e">
        <f>CA179*#REF!</f>
        <v>#REF!</v>
      </c>
      <c r="BN179" s="91"/>
      <c r="BO179" s="1201" t="str">
        <f t="shared" si="288"/>
        <v>2.3.2</v>
      </c>
      <c r="BP179" s="1198" t="str">
        <f t="shared" si="289"/>
        <v>LR3 2.3</v>
      </c>
      <c r="BQ179" s="1200" t="str">
        <f t="shared" si="290"/>
        <v>汚水処理負荷抑制</v>
      </c>
      <c r="BR179" s="993">
        <f t="shared" si="291"/>
        <v>0.25</v>
      </c>
      <c r="BS179" s="993">
        <f t="shared" si="292"/>
        <v>0.25</v>
      </c>
      <c r="BT179" s="993">
        <f t="shared" si="293"/>
        <v>0.25</v>
      </c>
      <c r="BU179" s="993">
        <f t="shared" si="294"/>
        <v>0.25</v>
      </c>
      <c r="BV179" s="993">
        <f t="shared" si="295"/>
        <v>0.25</v>
      </c>
      <c r="BW179" s="993">
        <f t="shared" si="296"/>
        <v>0.25</v>
      </c>
      <c r="BX179" s="993">
        <f t="shared" si="297"/>
        <v>0.25</v>
      </c>
      <c r="BY179" s="993">
        <f t="shared" si="298"/>
        <v>0.25</v>
      </c>
      <c r="BZ179" s="993">
        <f t="shared" si="299"/>
        <v>0.25</v>
      </c>
      <c r="CA179" s="993">
        <f t="shared" si="300"/>
        <v>0.25</v>
      </c>
      <c r="CB179" s="1126">
        <f t="shared" si="301"/>
        <v>0</v>
      </c>
      <c r="CC179" s="1125">
        <f t="shared" si="302"/>
        <v>0</v>
      </c>
      <c r="CD179" s="1125">
        <f t="shared" si="303"/>
        <v>0</v>
      </c>
      <c r="CF179" s="614" t="s">
        <v>470</v>
      </c>
      <c r="CG179" s="555" t="s">
        <v>694</v>
      </c>
      <c r="CH179" s="615" t="s">
        <v>531</v>
      </c>
      <c r="CI179" s="558">
        <v>0.25</v>
      </c>
      <c r="CJ179" s="558">
        <v>0.25</v>
      </c>
      <c r="CK179" s="558">
        <v>0.25</v>
      </c>
      <c r="CL179" s="558">
        <v>0.25</v>
      </c>
      <c r="CM179" s="558">
        <v>0.25</v>
      </c>
      <c r="CN179" s="558">
        <v>0.25</v>
      </c>
      <c r="CO179" s="558">
        <v>0.25</v>
      </c>
      <c r="CP179" s="558">
        <v>0.25</v>
      </c>
      <c r="CQ179" s="558">
        <v>0.25</v>
      </c>
      <c r="CR179" s="558">
        <v>0.25</v>
      </c>
      <c r="CS179" s="601"/>
      <c r="CT179" s="600"/>
      <c r="CU179" s="600"/>
      <c r="CW179" s="614" t="s">
        <v>470</v>
      </c>
      <c r="CX179" s="555" t="s">
        <v>694</v>
      </c>
      <c r="CY179" s="615" t="s">
        <v>531</v>
      </c>
      <c r="CZ179" s="558">
        <v>0.25</v>
      </c>
      <c r="DA179" s="558">
        <v>0.25</v>
      </c>
      <c r="DB179" s="558">
        <v>0.25</v>
      </c>
      <c r="DC179" s="558">
        <v>0.25</v>
      </c>
      <c r="DD179" s="558">
        <v>0.25</v>
      </c>
      <c r="DE179" s="558">
        <v>0.25</v>
      </c>
      <c r="DF179" s="558">
        <v>0.25</v>
      </c>
      <c r="DG179" s="558">
        <v>0.25</v>
      </c>
      <c r="DH179" s="558">
        <v>0.25</v>
      </c>
      <c r="DI179" s="558">
        <v>0.25</v>
      </c>
      <c r="DJ179" s="601"/>
      <c r="DK179" s="600"/>
      <c r="DL179" s="600"/>
      <c r="DN179" s="614" t="s">
        <v>470</v>
      </c>
      <c r="DO179" s="555" t="s">
        <v>694</v>
      </c>
      <c r="DP179" s="615" t="s">
        <v>531</v>
      </c>
      <c r="DQ179" s="558">
        <v>0.25</v>
      </c>
      <c r="DR179" s="558">
        <v>0.25</v>
      </c>
      <c r="DS179" s="558">
        <v>0.25</v>
      </c>
      <c r="DT179" s="558">
        <v>0.25</v>
      </c>
      <c r="DU179" s="558">
        <v>0.25</v>
      </c>
      <c r="DV179" s="558">
        <v>0.25</v>
      </c>
      <c r="DW179" s="558">
        <v>0.25</v>
      </c>
      <c r="DX179" s="558">
        <v>0.25</v>
      </c>
      <c r="DY179" s="558">
        <v>0.25</v>
      </c>
      <c r="DZ179" s="558">
        <v>0.25</v>
      </c>
      <c r="EA179" s="601"/>
      <c r="EB179" s="600"/>
      <c r="EC179" s="600"/>
      <c r="ED179" s="654"/>
      <c r="EF179" s="614" t="s">
        <v>74</v>
      </c>
      <c r="EG179" s="555" t="s">
        <v>694</v>
      </c>
      <c r="EH179" s="615" t="s">
        <v>531</v>
      </c>
      <c r="EI179" s="691">
        <f t="shared" si="260"/>
        <v>0.25</v>
      </c>
      <c r="EJ179" s="691">
        <f t="shared" si="253"/>
        <v>0.25</v>
      </c>
      <c r="EK179" s="691">
        <f t="shared" si="254"/>
        <v>0.25</v>
      </c>
      <c r="EL179" s="691">
        <f t="shared" si="255"/>
        <v>0.25</v>
      </c>
      <c r="EM179" s="691">
        <f t="shared" si="283"/>
        <v>0.25</v>
      </c>
      <c r="EN179" s="691">
        <f t="shared" si="284"/>
        <v>0.25</v>
      </c>
      <c r="EO179" s="691">
        <f t="shared" si="285"/>
        <v>0.25</v>
      </c>
      <c r="EP179" s="691">
        <f t="shared" si="256"/>
        <v>0.25</v>
      </c>
      <c r="EQ179" s="691">
        <f t="shared" si="257"/>
        <v>0.25</v>
      </c>
      <c r="ER179" s="691">
        <f t="shared" si="258"/>
        <v>0.25</v>
      </c>
      <c r="ES179" s="707">
        <f t="shared" si="272"/>
        <v>0</v>
      </c>
      <c r="ET179" s="706">
        <f t="shared" si="273"/>
        <v>0</v>
      </c>
      <c r="EU179" s="706">
        <f t="shared" si="274"/>
        <v>0</v>
      </c>
      <c r="EW179" s="614" t="s">
        <v>74</v>
      </c>
      <c r="EX179" s="555" t="s">
        <v>694</v>
      </c>
      <c r="EY179" s="615"/>
      <c r="EZ179" s="771">
        <v>0</v>
      </c>
      <c r="FA179" s="680"/>
      <c r="FB179" s="680"/>
      <c r="FC179" s="680"/>
      <c r="FD179" s="680"/>
      <c r="FE179" s="680"/>
      <c r="FF179" s="680"/>
      <c r="FG179" s="680"/>
      <c r="FH179" s="680"/>
      <c r="FI179" s="680"/>
      <c r="FJ179" s="762"/>
      <c r="FK179" s="683"/>
      <c r="FL179" s="683"/>
    </row>
    <row r="180" spans="1:168">
      <c r="A180" s="91"/>
      <c r="B180" s="951" t="str">
        <f t="shared" si="271"/>
        <v>2.3.3</v>
      </c>
      <c r="C180" s="1200" t="str">
        <f t="shared" si="218"/>
        <v>交通負荷抑制</v>
      </c>
      <c r="D180" s="982" t="e">
        <f t="shared" si="308"/>
        <v>#REF!</v>
      </c>
      <c r="E180" s="982" t="e">
        <f t="shared" si="308"/>
        <v>#REF!</v>
      </c>
      <c r="F180" s="91"/>
      <c r="G180" s="983" t="e">
        <f t="shared" si="262"/>
        <v>#REF!</v>
      </c>
      <c r="H180" s="983" t="e">
        <f t="shared" si="263"/>
        <v>#REF!</v>
      </c>
      <c r="I180" s="983"/>
      <c r="J180" s="983"/>
      <c r="K180" s="983" t="e">
        <f>IF(#REF!=0,0,1)</f>
        <v>#REF!</v>
      </c>
      <c r="L180" s="983" t="e">
        <f>IF(#REF!=0,0,1)</f>
        <v>#REF!</v>
      </c>
      <c r="M180" s="983">
        <f t="shared" si="287"/>
        <v>0.25</v>
      </c>
      <c r="N180" s="983">
        <f t="shared" si="276"/>
        <v>0</v>
      </c>
      <c r="O180" s="91"/>
      <c r="P180" s="1192"/>
      <c r="Q180" s="1028"/>
      <c r="R180" s="1008">
        <v>3</v>
      </c>
      <c r="S180" s="1100" t="s">
        <v>153</v>
      </c>
      <c r="T180" s="1029"/>
      <c r="U180" s="892"/>
      <c r="V180" s="804">
        <f t="shared" si="259"/>
        <v>0</v>
      </c>
      <c r="W180" s="805">
        <f t="shared" si="252"/>
        <v>0</v>
      </c>
      <c r="X180" s="91"/>
      <c r="Y180" s="929">
        <f t="shared" si="237"/>
        <v>0</v>
      </c>
      <c r="Z180" s="929">
        <f t="shared" si="238"/>
        <v>0</v>
      </c>
      <c r="AA180" s="929">
        <f t="shared" si="239"/>
        <v>0</v>
      </c>
      <c r="AB180" s="929">
        <f t="shared" si="240"/>
        <v>0</v>
      </c>
      <c r="AC180" s="929">
        <f t="shared" si="241"/>
        <v>0</v>
      </c>
      <c r="AD180" s="929">
        <f t="shared" si="242"/>
        <v>0</v>
      </c>
      <c r="AE180" s="929">
        <f t="shared" si="243"/>
        <v>0</v>
      </c>
      <c r="AF180" s="929">
        <f t="shared" si="244"/>
        <v>0</v>
      </c>
      <c r="AG180" s="929">
        <f t="shared" si="245"/>
        <v>0</v>
      </c>
      <c r="AH180" s="929">
        <f t="shared" si="246"/>
        <v>0</v>
      </c>
      <c r="AI180" s="929">
        <f t="shared" si="247"/>
        <v>0</v>
      </c>
      <c r="AJ180" s="929">
        <f t="shared" si="248"/>
        <v>0</v>
      </c>
      <c r="AK180" s="929">
        <f t="shared" si="249"/>
        <v>0</v>
      </c>
      <c r="AL180" s="91"/>
      <c r="AM180" s="785"/>
      <c r="AN180" s="785"/>
      <c r="AO180" s="785"/>
      <c r="AP180" s="785"/>
      <c r="AQ180" s="785"/>
      <c r="AR180" s="785"/>
      <c r="AS180" s="785"/>
      <c r="AT180" s="785"/>
      <c r="AU180" s="785"/>
      <c r="AV180" s="785"/>
      <c r="AW180" s="785"/>
      <c r="AX180" s="785"/>
      <c r="AY180" s="785"/>
      <c r="AZ180" s="91"/>
      <c r="BA180" s="990"/>
      <c r="BB180" s="990" t="e">
        <f t="shared" si="250"/>
        <v>#REF!</v>
      </c>
      <c r="BC180" s="990"/>
      <c r="BD180" s="991" t="e">
        <f>BR180*#REF!</f>
        <v>#REF!</v>
      </c>
      <c r="BE180" s="991" t="e">
        <f>BS180*#REF!</f>
        <v>#REF!</v>
      </c>
      <c r="BF180" s="991" t="e">
        <f>BT180*#REF!</f>
        <v>#REF!</v>
      </c>
      <c r="BG180" s="991" t="e">
        <f>BU180*#REF!</f>
        <v>#REF!</v>
      </c>
      <c r="BH180" s="991" t="e">
        <f>BV180*#REF!</f>
        <v>#REF!</v>
      </c>
      <c r="BI180" s="991" t="e">
        <f>BW180*#REF!</f>
        <v>#REF!</v>
      </c>
      <c r="BJ180" s="991" t="e">
        <f>BX180*#REF!</f>
        <v>#REF!</v>
      </c>
      <c r="BK180" s="991" t="e">
        <f>BY180*#REF!</f>
        <v>#REF!</v>
      </c>
      <c r="BL180" s="991" t="e">
        <f>BZ180*#REF!</f>
        <v>#REF!</v>
      </c>
      <c r="BM180" s="991" t="e">
        <f>CA180*#REF!</f>
        <v>#REF!</v>
      </c>
      <c r="BN180" s="91"/>
      <c r="BO180" s="1201" t="str">
        <f t="shared" si="288"/>
        <v>2.3.3</v>
      </c>
      <c r="BP180" s="1198" t="str">
        <f t="shared" si="289"/>
        <v>LR3 2.3</v>
      </c>
      <c r="BQ180" s="1200" t="str">
        <f t="shared" si="290"/>
        <v>交通負荷抑制</v>
      </c>
      <c r="BR180" s="993">
        <f t="shared" si="291"/>
        <v>0.25</v>
      </c>
      <c r="BS180" s="993">
        <f t="shared" si="292"/>
        <v>0.25</v>
      </c>
      <c r="BT180" s="993">
        <f t="shared" si="293"/>
        <v>0.25</v>
      </c>
      <c r="BU180" s="993">
        <f t="shared" si="294"/>
        <v>0.25</v>
      </c>
      <c r="BV180" s="993">
        <f t="shared" si="295"/>
        <v>0.25</v>
      </c>
      <c r="BW180" s="993">
        <f t="shared" si="296"/>
        <v>0.25</v>
      </c>
      <c r="BX180" s="993">
        <f t="shared" si="297"/>
        <v>0.25</v>
      </c>
      <c r="BY180" s="993">
        <f t="shared" si="298"/>
        <v>0.25</v>
      </c>
      <c r="BZ180" s="993">
        <f t="shared" si="299"/>
        <v>0.25</v>
      </c>
      <c r="CA180" s="993">
        <f t="shared" si="300"/>
        <v>0.25</v>
      </c>
      <c r="CB180" s="1126">
        <f t="shared" si="301"/>
        <v>0</v>
      </c>
      <c r="CC180" s="1125">
        <f t="shared" si="302"/>
        <v>0</v>
      </c>
      <c r="CD180" s="1125">
        <f t="shared" si="303"/>
        <v>0</v>
      </c>
      <c r="CF180" s="614" t="s">
        <v>471</v>
      </c>
      <c r="CG180" s="555" t="s">
        <v>694</v>
      </c>
      <c r="CH180" s="615" t="s">
        <v>153</v>
      </c>
      <c r="CI180" s="558">
        <v>0.25</v>
      </c>
      <c r="CJ180" s="558">
        <v>0.25</v>
      </c>
      <c r="CK180" s="558">
        <v>0.25</v>
      </c>
      <c r="CL180" s="558">
        <v>0.25</v>
      </c>
      <c r="CM180" s="558">
        <v>0.25</v>
      </c>
      <c r="CN180" s="558">
        <v>0.25</v>
      </c>
      <c r="CO180" s="558">
        <v>0.25</v>
      </c>
      <c r="CP180" s="558">
        <v>0.25</v>
      </c>
      <c r="CQ180" s="558">
        <v>0.25</v>
      </c>
      <c r="CR180" s="558">
        <v>0.25</v>
      </c>
      <c r="CS180" s="601"/>
      <c r="CT180" s="600"/>
      <c r="CU180" s="600"/>
      <c r="CW180" s="614" t="s">
        <v>472</v>
      </c>
      <c r="CX180" s="555" t="s">
        <v>694</v>
      </c>
      <c r="CY180" s="615" t="s">
        <v>153</v>
      </c>
      <c r="CZ180" s="558">
        <v>0.25</v>
      </c>
      <c r="DA180" s="558">
        <v>0.25</v>
      </c>
      <c r="DB180" s="558">
        <v>0.25</v>
      </c>
      <c r="DC180" s="558">
        <v>0.25</v>
      </c>
      <c r="DD180" s="558">
        <v>0.25</v>
      </c>
      <c r="DE180" s="558">
        <v>0.25</v>
      </c>
      <c r="DF180" s="558">
        <v>0.25</v>
      </c>
      <c r="DG180" s="558">
        <v>0.25</v>
      </c>
      <c r="DH180" s="558">
        <v>0.25</v>
      </c>
      <c r="DI180" s="558">
        <v>0.25</v>
      </c>
      <c r="DJ180" s="601"/>
      <c r="DK180" s="600"/>
      <c r="DL180" s="600"/>
      <c r="DN180" s="614" t="s">
        <v>472</v>
      </c>
      <c r="DO180" s="555" t="s">
        <v>694</v>
      </c>
      <c r="DP180" s="615" t="s">
        <v>153</v>
      </c>
      <c r="DQ180" s="558">
        <v>0.25</v>
      </c>
      <c r="DR180" s="558">
        <v>0.25</v>
      </c>
      <c r="DS180" s="558">
        <v>0.25</v>
      </c>
      <c r="DT180" s="558">
        <v>0.25</v>
      </c>
      <c r="DU180" s="558">
        <v>0.25</v>
      </c>
      <c r="DV180" s="558">
        <v>0.25</v>
      </c>
      <c r="DW180" s="558">
        <v>0.25</v>
      </c>
      <c r="DX180" s="558">
        <v>0.25</v>
      </c>
      <c r="DY180" s="558">
        <v>0.25</v>
      </c>
      <c r="DZ180" s="558">
        <v>0.25</v>
      </c>
      <c r="EA180" s="601"/>
      <c r="EB180" s="600"/>
      <c r="EC180" s="600"/>
      <c r="ED180" s="654"/>
      <c r="EF180" s="614" t="s">
        <v>384</v>
      </c>
      <c r="EG180" s="555" t="s">
        <v>694</v>
      </c>
      <c r="EH180" s="615" t="s">
        <v>153</v>
      </c>
      <c r="EI180" s="691">
        <f t="shared" si="260"/>
        <v>0.25</v>
      </c>
      <c r="EJ180" s="691">
        <f t="shared" si="253"/>
        <v>0.25</v>
      </c>
      <c r="EK180" s="691">
        <f t="shared" si="254"/>
        <v>0.25</v>
      </c>
      <c r="EL180" s="691">
        <f t="shared" si="255"/>
        <v>0.25</v>
      </c>
      <c r="EM180" s="691">
        <f t="shared" si="283"/>
        <v>0.25</v>
      </c>
      <c r="EN180" s="691">
        <f t="shared" si="284"/>
        <v>0.25</v>
      </c>
      <c r="EO180" s="691">
        <f t="shared" si="285"/>
        <v>0.25</v>
      </c>
      <c r="EP180" s="691">
        <f t="shared" si="256"/>
        <v>0.25</v>
      </c>
      <c r="EQ180" s="691">
        <f t="shared" si="257"/>
        <v>0.25</v>
      </c>
      <c r="ER180" s="691">
        <f t="shared" si="258"/>
        <v>0.25</v>
      </c>
      <c r="ES180" s="707">
        <f t="shared" si="272"/>
        <v>0</v>
      </c>
      <c r="ET180" s="706">
        <f t="shared" si="273"/>
        <v>0</v>
      </c>
      <c r="EU180" s="706">
        <f t="shared" si="274"/>
        <v>0</v>
      </c>
      <c r="EW180" s="614" t="s">
        <v>384</v>
      </c>
      <c r="EX180" s="555" t="s">
        <v>694</v>
      </c>
      <c r="EY180" s="615"/>
      <c r="EZ180" s="771">
        <v>0</v>
      </c>
      <c r="FA180" s="680"/>
      <c r="FB180" s="680"/>
      <c r="FC180" s="680"/>
      <c r="FD180" s="680"/>
      <c r="FE180" s="680"/>
      <c r="FF180" s="680"/>
      <c r="FG180" s="680"/>
      <c r="FH180" s="680"/>
      <c r="FI180" s="680"/>
      <c r="FJ180" s="762"/>
      <c r="FK180" s="683"/>
      <c r="FL180" s="683"/>
    </row>
    <row r="181" spans="1:168" ht="14.25" thickBot="1">
      <c r="A181" s="91"/>
      <c r="B181" s="951" t="str">
        <f t="shared" si="271"/>
        <v>2.3.4</v>
      </c>
      <c r="C181" s="1202" t="str">
        <f t="shared" si="218"/>
        <v>廃棄物処理負荷抑制</v>
      </c>
      <c r="D181" s="982" t="e">
        <f t="shared" si="308"/>
        <v>#REF!</v>
      </c>
      <c r="E181" s="982" t="e">
        <f t="shared" si="308"/>
        <v>#REF!</v>
      </c>
      <c r="F181" s="91"/>
      <c r="G181" s="983" t="e">
        <f t="shared" si="262"/>
        <v>#REF!</v>
      </c>
      <c r="H181" s="983" t="e">
        <f t="shared" si="263"/>
        <v>#REF!</v>
      </c>
      <c r="I181" s="983"/>
      <c r="J181" s="983"/>
      <c r="K181" s="983" t="e">
        <f>IF(#REF!=0,0,1)</f>
        <v>#REF!</v>
      </c>
      <c r="L181" s="983" t="e">
        <f>IF(#REF!=0,0,1)</f>
        <v>#REF!</v>
      </c>
      <c r="M181" s="983">
        <f t="shared" si="287"/>
        <v>0.25</v>
      </c>
      <c r="N181" s="983">
        <f t="shared" si="276"/>
        <v>0</v>
      </c>
      <c r="O181" s="91"/>
      <c r="P181" s="1192"/>
      <c r="Q181" s="1046"/>
      <c r="R181" s="1008">
        <v>4</v>
      </c>
      <c r="S181" s="1100" t="s">
        <v>296</v>
      </c>
      <c r="T181" s="1029"/>
      <c r="U181" s="892"/>
      <c r="V181" s="815">
        <f t="shared" si="259"/>
        <v>0</v>
      </c>
      <c r="W181" s="837">
        <f t="shared" si="252"/>
        <v>0</v>
      </c>
      <c r="X181" s="91"/>
      <c r="Y181" s="929">
        <f t="shared" si="237"/>
        <v>0</v>
      </c>
      <c r="Z181" s="929">
        <f t="shared" si="238"/>
        <v>0</v>
      </c>
      <c r="AA181" s="929">
        <f t="shared" si="239"/>
        <v>0</v>
      </c>
      <c r="AB181" s="929">
        <f t="shared" si="240"/>
        <v>0</v>
      </c>
      <c r="AC181" s="929">
        <f t="shared" si="241"/>
        <v>0</v>
      </c>
      <c r="AD181" s="929">
        <f t="shared" si="242"/>
        <v>0</v>
      </c>
      <c r="AE181" s="929">
        <f t="shared" si="243"/>
        <v>0</v>
      </c>
      <c r="AF181" s="929">
        <f t="shared" si="244"/>
        <v>0</v>
      </c>
      <c r="AG181" s="929">
        <f t="shared" si="245"/>
        <v>0</v>
      </c>
      <c r="AH181" s="929">
        <f t="shared" si="246"/>
        <v>0</v>
      </c>
      <c r="AI181" s="929">
        <f t="shared" si="247"/>
        <v>0</v>
      </c>
      <c r="AJ181" s="929">
        <f t="shared" si="248"/>
        <v>0</v>
      </c>
      <c r="AK181" s="929">
        <f t="shared" si="249"/>
        <v>0</v>
      </c>
      <c r="AL181" s="91"/>
      <c r="AM181" s="788"/>
      <c r="AN181" s="788"/>
      <c r="AO181" s="788"/>
      <c r="AP181" s="788"/>
      <c r="AQ181" s="788"/>
      <c r="AR181" s="788"/>
      <c r="AS181" s="788"/>
      <c r="AT181" s="788"/>
      <c r="AU181" s="788"/>
      <c r="AV181" s="788"/>
      <c r="AW181" s="788"/>
      <c r="AX181" s="788"/>
      <c r="AY181" s="788"/>
      <c r="AZ181" s="91"/>
      <c r="BA181" s="990"/>
      <c r="BB181" s="990" t="e">
        <f t="shared" si="250"/>
        <v>#REF!</v>
      </c>
      <c r="BC181" s="990"/>
      <c r="BD181" s="991" t="e">
        <f>BR181*#REF!</f>
        <v>#REF!</v>
      </c>
      <c r="BE181" s="991" t="e">
        <f>BS181*#REF!</f>
        <v>#REF!</v>
      </c>
      <c r="BF181" s="991" t="e">
        <f>BT181*#REF!</f>
        <v>#REF!</v>
      </c>
      <c r="BG181" s="991" t="e">
        <f>BU181*#REF!</f>
        <v>#REF!</v>
      </c>
      <c r="BH181" s="991" t="e">
        <f>BV181*#REF!</f>
        <v>#REF!</v>
      </c>
      <c r="BI181" s="991" t="e">
        <f>BW181*#REF!</f>
        <v>#REF!</v>
      </c>
      <c r="BJ181" s="991" t="e">
        <f>BX181*#REF!</f>
        <v>#REF!</v>
      </c>
      <c r="BK181" s="991" t="e">
        <f>BY181*#REF!</f>
        <v>#REF!</v>
      </c>
      <c r="BL181" s="991" t="e">
        <f>BZ181*#REF!</f>
        <v>#REF!</v>
      </c>
      <c r="BM181" s="991" t="e">
        <f>CA181*#REF!</f>
        <v>#REF!</v>
      </c>
      <c r="BN181" s="91"/>
      <c r="BO181" s="1201" t="str">
        <f t="shared" si="288"/>
        <v>2.3.4</v>
      </c>
      <c r="BP181" s="1198" t="str">
        <f t="shared" si="289"/>
        <v>LR3 2.3</v>
      </c>
      <c r="BQ181" s="1202" t="str">
        <f t="shared" si="290"/>
        <v>廃棄物処理負荷抑制</v>
      </c>
      <c r="BR181" s="993">
        <f t="shared" si="291"/>
        <v>0.25</v>
      </c>
      <c r="BS181" s="993">
        <f t="shared" si="292"/>
        <v>0.25</v>
      </c>
      <c r="BT181" s="993">
        <f t="shared" si="293"/>
        <v>0.25</v>
      </c>
      <c r="BU181" s="993">
        <f t="shared" si="294"/>
        <v>0.25</v>
      </c>
      <c r="BV181" s="993">
        <f t="shared" si="295"/>
        <v>0.25</v>
      </c>
      <c r="BW181" s="993">
        <f t="shared" si="296"/>
        <v>0.25</v>
      </c>
      <c r="BX181" s="993">
        <f t="shared" si="297"/>
        <v>0.25</v>
      </c>
      <c r="BY181" s="993">
        <f t="shared" si="298"/>
        <v>0.25</v>
      </c>
      <c r="BZ181" s="993">
        <f t="shared" si="299"/>
        <v>0.25</v>
      </c>
      <c r="CA181" s="993">
        <f t="shared" si="300"/>
        <v>0.25</v>
      </c>
      <c r="CB181" s="1126">
        <f t="shared" si="301"/>
        <v>0</v>
      </c>
      <c r="CC181" s="1125">
        <f t="shared" si="302"/>
        <v>0</v>
      </c>
      <c r="CD181" s="1125">
        <f t="shared" si="303"/>
        <v>0</v>
      </c>
      <c r="CF181" s="614" t="s">
        <v>473</v>
      </c>
      <c r="CG181" s="555" t="s">
        <v>694</v>
      </c>
      <c r="CH181" s="499" t="s">
        <v>296</v>
      </c>
      <c r="CI181" s="558">
        <v>0.25</v>
      </c>
      <c r="CJ181" s="558">
        <v>0.25</v>
      </c>
      <c r="CK181" s="558">
        <v>0.25</v>
      </c>
      <c r="CL181" s="558">
        <v>0.25</v>
      </c>
      <c r="CM181" s="558">
        <v>0.25</v>
      </c>
      <c r="CN181" s="558">
        <v>0.25</v>
      </c>
      <c r="CO181" s="558">
        <v>0.25</v>
      </c>
      <c r="CP181" s="558">
        <v>0.25</v>
      </c>
      <c r="CQ181" s="558">
        <v>0.25</v>
      </c>
      <c r="CR181" s="558">
        <v>0.25</v>
      </c>
      <c r="CS181" s="601"/>
      <c r="CT181" s="600"/>
      <c r="CU181" s="600"/>
      <c r="CW181" s="614" t="s">
        <v>474</v>
      </c>
      <c r="CX181" s="555" t="s">
        <v>694</v>
      </c>
      <c r="CY181" s="499" t="s">
        <v>296</v>
      </c>
      <c r="CZ181" s="558">
        <v>0.25</v>
      </c>
      <c r="DA181" s="558">
        <v>0.25</v>
      </c>
      <c r="DB181" s="558">
        <v>0.25</v>
      </c>
      <c r="DC181" s="558">
        <v>0.25</v>
      </c>
      <c r="DD181" s="558">
        <v>0.25</v>
      </c>
      <c r="DE181" s="558">
        <v>0.25</v>
      </c>
      <c r="DF181" s="558">
        <v>0.25</v>
      </c>
      <c r="DG181" s="558">
        <v>0.25</v>
      </c>
      <c r="DH181" s="558">
        <v>0.25</v>
      </c>
      <c r="DI181" s="558">
        <v>0.25</v>
      </c>
      <c r="DJ181" s="601"/>
      <c r="DK181" s="600"/>
      <c r="DL181" s="600"/>
      <c r="DN181" s="614" t="s">
        <v>474</v>
      </c>
      <c r="DO181" s="555" t="s">
        <v>694</v>
      </c>
      <c r="DP181" s="499" t="s">
        <v>296</v>
      </c>
      <c r="DQ181" s="558">
        <v>0.25</v>
      </c>
      <c r="DR181" s="558">
        <v>0.25</v>
      </c>
      <c r="DS181" s="558">
        <v>0.25</v>
      </c>
      <c r="DT181" s="558">
        <v>0.25</v>
      </c>
      <c r="DU181" s="558">
        <v>0.25</v>
      </c>
      <c r="DV181" s="558">
        <v>0.25</v>
      </c>
      <c r="DW181" s="558">
        <v>0.25</v>
      </c>
      <c r="DX181" s="558">
        <v>0.25</v>
      </c>
      <c r="DY181" s="558">
        <v>0.25</v>
      </c>
      <c r="DZ181" s="558">
        <v>0.25</v>
      </c>
      <c r="EA181" s="601"/>
      <c r="EB181" s="600"/>
      <c r="EC181" s="600"/>
      <c r="ED181" s="654"/>
      <c r="EF181" s="614" t="s">
        <v>473</v>
      </c>
      <c r="EG181" s="555" t="s">
        <v>694</v>
      </c>
      <c r="EH181" s="674" t="s">
        <v>296</v>
      </c>
      <c r="EI181" s="691">
        <f t="shared" si="260"/>
        <v>0.25</v>
      </c>
      <c r="EJ181" s="691">
        <f t="shared" si="253"/>
        <v>0.25</v>
      </c>
      <c r="EK181" s="691">
        <f t="shared" si="254"/>
        <v>0.25</v>
      </c>
      <c r="EL181" s="691">
        <f t="shared" si="255"/>
        <v>0.25</v>
      </c>
      <c r="EM181" s="691">
        <f t="shared" si="283"/>
        <v>0.25</v>
      </c>
      <c r="EN181" s="691">
        <f t="shared" si="284"/>
        <v>0.25</v>
      </c>
      <c r="EO181" s="691">
        <f t="shared" si="285"/>
        <v>0.25</v>
      </c>
      <c r="EP181" s="691">
        <f t="shared" si="256"/>
        <v>0.25</v>
      </c>
      <c r="EQ181" s="691">
        <f t="shared" si="257"/>
        <v>0.25</v>
      </c>
      <c r="ER181" s="691">
        <f t="shared" si="258"/>
        <v>0.25</v>
      </c>
      <c r="ES181" s="707">
        <f t="shared" si="272"/>
        <v>0</v>
      </c>
      <c r="ET181" s="706">
        <f t="shared" si="273"/>
        <v>0</v>
      </c>
      <c r="EU181" s="706">
        <f t="shared" si="274"/>
        <v>0</v>
      </c>
      <c r="EW181" s="614" t="s">
        <v>473</v>
      </c>
      <c r="EX181" s="555" t="s">
        <v>694</v>
      </c>
      <c r="EY181" s="731"/>
      <c r="EZ181" s="771">
        <v>0</v>
      </c>
      <c r="FA181" s="680"/>
      <c r="FB181" s="680"/>
      <c r="FC181" s="680"/>
      <c r="FD181" s="680"/>
      <c r="FE181" s="680"/>
      <c r="FF181" s="680"/>
      <c r="FG181" s="680"/>
      <c r="FH181" s="680"/>
      <c r="FI181" s="680"/>
      <c r="FJ181" s="762"/>
      <c r="FK181" s="683"/>
      <c r="FL181" s="683"/>
    </row>
    <row r="182" spans="1:168" hidden="1">
      <c r="A182" s="91"/>
      <c r="B182" s="951">
        <f t="shared" si="271"/>
        <v>0</v>
      </c>
      <c r="C182" s="1202">
        <f t="shared" si="218"/>
        <v>0</v>
      </c>
      <c r="D182" s="982" t="e">
        <f>IF(I$174=0,0,G182/I$174)</f>
        <v>#REF!</v>
      </c>
      <c r="E182" s="982" t="e">
        <f>IF(J$174=0,0,H182/J$174)</f>
        <v>#REF!</v>
      </c>
      <c r="F182" s="91"/>
      <c r="G182" s="983" t="e">
        <f>K182*M182</f>
        <v>#REF!</v>
      </c>
      <c r="H182" s="983" t="e">
        <f t="shared" ref="H182" si="309">L182*N182</f>
        <v>#REF!</v>
      </c>
      <c r="I182" s="983"/>
      <c r="J182" s="983"/>
      <c r="K182" s="983" t="e">
        <f>IF(#REF!=0,0,1)</f>
        <v>#REF!</v>
      </c>
      <c r="L182" s="983" t="e">
        <f>IF(#REF!=0,0,1)</f>
        <v>#REF!</v>
      </c>
      <c r="M182" s="983">
        <f t="shared" si="287"/>
        <v>0</v>
      </c>
      <c r="N182" s="983">
        <f t="shared" ref="N182" si="310">(CB$7*CB182)+(CC$7*CC182)+(CD$7*CD182)</f>
        <v>0</v>
      </c>
      <c r="O182" s="91"/>
      <c r="P182" s="1192"/>
      <c r="Q182" s="1203">
        <v>2.1</v>
      </c>
      <c r="R182" s="1115" t="s">
        <v>296</v>
      </c>
      <c r="S182" s="1100"/>
      <c r="T182" s="1029"/>
      <c r="U182" s="892"/>
      <c r="V182" s="804">
        <f t="shared" si="259"/>
        <v>0</v>
      </c>
      <c r="W182" s="805">
        <f t="shared" si="252"/>
        <v>0</v>
      </c>
      <c r="X182" s="91"/>
      <c r="Y182" s="929">
        <f t="shared" si="237"/>
        <v>0</v>
      </c>
      <c r="Z182" s="929">
        <f t="shared" si="238"/>
        <v>0</v>
      </c>
      <c r="AA182" s="929">
        <f t="shared" si="239"/>
        <v>0</v>
      </c>
      <c r="AB182" s="929">
        <f t="shared" si="240"/>
        <v>0</v>
      </c>
      <c r="AC182" s="929">
        <f t="shared" si="241"/>
        <v>0</v>
      </c>
      <c r="AD182" s="929">
        <f t="shared" si="242"/>
        <v>0</v>
      </c>
      <c r="AE182" s="929">
        <f t="shared" si="243"/>
        <v>0</v>
      </c>
      <c r="AF182" s="929">
        <f t="shared" si="244"/>
        <v>0</v>
      </c>
      <c r="AG182" s="929">
        <f t="shared" si="245"/>
        <v>0</v>
      </c>
      <c r="AH182" s="929">
        <f t="shared" si="246"/>
        <v>0</v>
      </c>
      <c r="AI182" s="929">
        <f t="shared" si="247"/>
        <v>0</v>
      </c>
      <c r="AJ182" s="929">
        <f t="shared" si="248"/>
        <v>0</v>
      </c>
      <c r="AK182" s="929">
        <f t="shared" si="249"/>
        <v>0</v>
      </c>
      <c r="AL182" s="91"/>
      <c r="AM182" s="1014"/>
      <c r="AN182" s="1014"/>
      <c r="AO182" s="1014"/>
      <c r="AP182" s="1014"/>
      <c r="AQ182" s="1014"/>
      <c r="AR182" s="1014"/>
      <c r="AS182" s="1014"/>
      <c r="AT182" s="1014"/>
      <c r="AU182" s="1014"/>
      <c r="AV182" s="1014"/>
      <c r="AW182" s="1014"/>
      <c r="AX182" s="1014"/>
      <c r="AY182" s="1014"/>
      <c r="AZ182" s="91"/>
      <c r="BA182" s="990"/>
      <c r="BB182" s="990" t="e">
        <f t="shared" si="250"/>
        <v>#REF!</v>
      </c>
      <c r="BC182" s="990"/>
      <c r="BD182" s="991" t="e">
        <f>BR182*#REF!</f>
        <v>#REF!</v>
      </c>
      <c r="BE182" s="991" t="e">
        <f>BS182*#REF!</f>
        <v>#REF!</v>
      </c>
      <c r="BF182" s="991" t="e">
        <f>BT182*#REF!</f>
        <v>#REF!</v>
      </c>
      <c r="BG182" s="991" t="e">
        <f>BU182*#REF!</f>
        <v>#REF!</v>
      </c>
      <c r="BH182" s="991" t="e">
        <f>BV182*#REF!</f>
        <v>#REF!</v>
      </c>
      <c r="BI182" s="991" t="e">
        <f>BW182*#REF!</f>
        <v>#REF!</v>
      </c>
      <c r="BJ182" s="991" t="e">
        <f>BX182*#REF!</f>
        <v>#REF!</v>
      </c>
      <c r="BK182" s="991" t="e">
        <f>BY182*#REF!</f>
        <v>#REF!</v>
      </c>
      <c r="BL182" s="991" t="e">
        <f>BZ182*#REF!</f>
        <v>#REF!</v>
      </c>
      <c r="BM182" s="991" t="e">
        <f>CA182*#REF!</f>
        <v>#REF!</v>
      </c>
      <c r="BN182" s="91"/>
      <c r="BO182" s="1201">
        <f t="shared" si="288"/>
        <v>0</v>
      </c>
      <c r="BP182" s="1198">
        <f t="shared" si="289"/>
        <v>0</v>
      </c>
      <c r="BQ182" s="1202">
        <f t="shared" si="290"/>
        <v>0</v>
      </c>
      <c r="BR182" s="993">
        <f t="shared" si="291"/>
        <v>0</v>
      </c>
      <c r="BS182" s="993">
        <f t="shared" si="292"/>
        <v>0</v>
      </c>
      <c r="BT182" s="993">
        <f t="shared" si="293"/>
        <v>0</v>
      </c>
      <c r="BU182" s="993">
        <f t="shared" si="294"/>
        <v>0</v>
      </c>
      <c r="BV182" s="993">
        <f t="shared" si="295"/>
        <v>0</v>
      </c>
      <c r="BW182" s="993">
        <f t="shared" si="296"/>
        <v>0</v>
      </c>
      <c r="BX182" s="993">
        <f t="shared" si="297"/>
        <v>0</v>
      </c>
      <c r="BY182" s="993">
        <f t="shared" si="298"/>
        <v>0</v>
      </c>
      <c r="BZ182" s="993">
        <f t="shared" si="299"/>
        <v>0</v>
      </c>
      <c r="CA182" s="993">
        <f t="shared" si="300"/>
        <v>0</v>
      </c>
      <c r="CB182" s="1126">
        <f t="shared" si="301"/>
        <v>0</v>
      </c>
      <c r="CC182" s="1125">
        <f t="shared" si="302"/>
        <v>0</v>
      </c>
      <c r="CD182" s="1125">
        <f t="shared" si="303"/>
        <v>0</v>
      </c>
      <c r="CE182" s="675"/>
      <c r="CF182" s="614"/>
      <c r="CG182" s="555"/>
      <c r="CH182" s="731"/>
      <c r="CI182" s="558"/>
      <c r="CJ182" s="558"/>
      <c r="CK182" s="558"/>
      <c r="CL182" s="558"/>
      <c r="CM182" s="558"/>
      <c r="CN182" s="558"/>
      <c r="CO182" s="558"/>
      <c r="CP182" s="558"/>
      <c r="CQ182" s="558"/>
      <c r="CR182" s="558"/>
      <c r="CS182" s="601"/>
      <c r="CT182" s="600"/>
      <c r="CU182" s="600"/>
      <c r="CV182" s="675"/>
      <c r="CW182" s="614"/>
      <c r="CX182" s="555"/>
      <c r="CY182" s="731"/>
      <c r="CZ182" s="558"/>
      <c r="DA182" s="558"/>
      <c r="DB182" s="558"/>
      <c r="DC182" s="558"/>
      <c r="DD182" s="558"/>
      <c r="DE182" s="558"/>
      <c r="DF182" s="558"/>
      <c r="DG182" s="558"/>
      <c r="DH182" s="558"/>
      <c r="DI182" s="558"/>
      <c r="DJ182" s="601"/>
      <c r="DK182" s="600"/>
      <c r="DL182" s="600"/>
      <c r="DM182" s="675"/>
      <c r="DN182" s="614"/>
      <c r="DO182" s="555"/>
      <c r="DP182" s="731"/>
      <c r="DQ182" s="558"/>
      <c r="DR182" s="558"/>
      <c r="DS182" s="558"/>
      <c r="DT182" s="558"/>
      <c r="DU182" s="558"/>
      <c r="DV182" s="558"/>
      <c r="DW182" s="558"/>
      <c r="DX182" s="558"/>
      <c r="DY182" s="558"/>
      <c r="DZ182" s="558"/>
      <c r="EA182" s="601"/>
      <c r="EB182" s="600"/>
      <c r="EC182" s="600"/>
      <c r="ED182" s="654"/>
      <c r="EE182" s="675"/>
      <c r="EF182" s="614"/>
      <c r="EG182" s="555"/>
      <c r="EH182" s="731"/>
      <c r="EI182" s="691"/>
      <c r="EJ182" s="691"/>
      <c r="EK182" s="691"/>
      <c r="EL182" s="691"/>
      <c r="EM182" s="691"/>
      <c r="EN182" s="691"/>
      <c r="EO182" s="691"/>
      <c r="EP182" s="691"/>
      <c r="EQ182" s="691"/>
      <c r="ER182" s="691"/>
      <c r="ES182" s="707"/>
      <c r="ET182" s="706"/>
      <c r="EU182" s="706"/>
      <c r="EW182" s="614" t="s">
        <v>930</v>
      </c>
      <c r="EX182" s="555" t="s">
        <v>694</v>
      </c>
      <c r="EY182" s="782" t="s">
        <v>296</v>
      </c>
      <c r="EZ182" s="771">
        <v>1</v>
      </c>
      <c r="FA182" s="680"/>
      <c r="FB182" s="680"/>
      <c r="FC182" s="680"/>
      <c r="FD182" s="680"/>
      <c r="FE182" s="680"/>
      <c r="FF182" s="680"/>
      <c r="FG182" s="680"/>
      <c r="FH182" s="680"/>
      <c r="FI182" s="680"/>
      <c r="FJ182" s="762"/>
      <c r="FK182" s="683"/>
      <c r="FL182" s="683"/>
    </row>
    <row r="183" spans="1:168">
      <c r="A183" s="91"/>
      <c r="B183" s="951">
        <f t="shared" si="271"/>
        <v>3</v>
      </c>
      <c r="C183" s="964" t="str">
        <f t="shared" si="218"/>
        <v>周辺環境への配慮</v>
      </c>
      <c r="D183" s="965" t="e">
        <f>IF(I$172=0,0,G183/I$172)</f>
        <v>#REF!</v>
      </c>
      <c r="E183" s="965" t="e">
        <f>IF(J$172=0,0,H183/J$172)</f>
        <v>#REF!</v>
      </c>
      <c r="F183" s="91"/>
      <c r="G183" s="966" t="e">
        <f t="shared" si="262"/>
        <v>#REF!</v>
      </c>
      <c r="H183" s="966" t="e">
        <f t="shared" si="263"/>
        <v>#REF!</v>
      </c>
      <c r="I183" s="966" t="e">
        <f>G184+G188+G192</f>
        <v>#REF!</v>
      </c>
      <c r="J183" s="966" t="e">
        <f>H184+H188+H192</f>
        <v>#REF!</v>
      </c>
      <c r="K183" s="966" t="e">
        <f>IF(#REF!=0,0,1)</f>
        <v>#REF!</v>
      </c>
      <c r="L183" s="966" t="e">
        <f>IF(#REF!=0,0,1)</f>
        <v>#REF!</v>
      </c>
      <c r="M183" s="966">
        <f t="shared" si="287"/>
        <v>0.33333333333333331</v>
      </c>
      <c r="N183" s="966">
        <f t="shared" si="276"/>
        <v>0</v>
      </c>
      <c r="O183" s="91"/>
      <c r="P183" s="1204">
        <v>3</v>
      </c>
      <c r="Q183" s="1020" t="s">
        <v>297</v>
      </c>
      <c r="R183" s="1100"/>
      <c r="S183" s="1020"/>
      <c r="T183" s="1029"/>
      <c r="U183" s="892"/>
      <c r="V183" s="818">
        <f t="shared" si="259"/>
        <v>0</v>
      </c>
      <c r="W183" s="799">
        <f t="shared" si="252"/>
        <v>0</v>
      </c>
      <c r="X183" s="91"/>
      <c r="Y183" s="929">
        <f t="shared" si="237"/>
        <v>0</v>
      </c>
      <c r="Z183" s="929">
        <f t="shared" si="238"/>
        <v>0</v>
      </c>
      <c r="AA183" s="929">
        <f t="shared" si="239"/>
        <v>0</v>
      </c>
      <c r="AB183" s="929">
        <f t="shared" si="240"/>
        <v>0</v>
      </c>
      <c r="AC183" s="929">
        <f t="shared" si="241"/>
        <v>0</v>
      </c>
      <c r="AD183" s="929">
        <f t="shared" si="242"/>
        <v>0</v>
      </c>
      <c r="AE183" s="929">
        <f t="shared" si="243"/>
        <v>0</v>
      </c>
      <c r="AF183" s="929">
        <f t="shared" si="244"/>
        <v>0</v>
      </c>
      <c r="AG183" s="929">
        <f t="shared" si="245"/>
        <v>0</v>
      </c>
      <c r="AH183" s="929">
        <f t="shared" si="246"/>
        <v>0</v>
      </c>
      <c r="AI183" s="929">
        <f t="shared" si="247"/>
        <v>0</v>
      </c>
      <c r="AJ183" s="929">
        <f t="shared" si="248"/>
        <v>0</v>
      </c>
      <c r="AK183" s="929">
        <f t="shared" si="249"/>
        <v>0</v>
      </c>
      <c r="AL183" s="91"/>
      <c r="AM183" s="973" t="s">
        <v>951</v>
      </c>
      <c r="AN183" s="973" t="s">
        <v>951</v>
      </c>
      <c r="AO183" s="973" t="s">
        <v>951</v>
      </c>
      <c r="AP183" s="973" t="s">
        <v>951</v>
      </c>
      <c r="AQ183" s="973" t="s">
        <v>951</v>
      </c>
      <c r="AR183" s="973" t="s">
        <v>951</v>
      </c>
      <c r="AS183" s="973" t="s">
        <v>951</v>
      </c>
      <c r="AT183" s="973" t="s">
        <v>951</v>
      </c>
      <c r="AU183" s="973" t="s">
        <v>951</v>
      </c>
      <c r="AV183" s="973" t="s">
        <v>951</v>
      </c>
      <c r="AW183" s="973" t="s">
        <v>951</v>
      </c>
      <c r="AX183" s="973" t="s">
        <v>951</v>
      </c>
      <c r="AY183" s="973" t="s">
        <v>951</v>
      </c>
      <c r="AZ183" s="91"/>
      <c r="BA183" s="974" t="e">
        <f>BB183/$BC$172</f>
        <v>#REF!</v>
      </c>
      <c r="BB183" s="974" t="e">
        <f t="shared" si="250"/>
        <v>#REF!</v>
      </c>
      <c r="BC183" s="974"/>
      <c r="BD183" s="975" t="e">
        <f>BR183*#REF!</f>
        <v>#REF!</v>
      </c>
      <c r="BE183" s="975" t="e">
        <f>BS183*#REF!</f>
        <v>#REF!</v>
      </c>
      <c r="BF183" s="975" t="e">
        <f>BT183*#REF!</f>
        <v>#REF!</v>
      </c>
      <c r="BG183" s="975" t="e">
        <f>BU183*#REF!</f>
        <v>#REF!</v>
      </c>
      <c r="BH183" s="975" t="e">
        <f>BV183*#REF!</f>
        <v>#REF!</v>
      </c>
      <c r="BI183" s="975" t="e">
        <f>BW183*#REF!</f>
        <v>#REF!</v>
      </c>
      <c r="BJ183" s="975" t="e">
        <f>BX183*#REF!</f>
        <v>#REF!</v>
      </c>
      <c r="BK183" s="975" t="e">
        <f>BY183*#REF!</f>
        <v>#REF!</v>
      </c>
      <c r="BL183" s="975" t="e">
        <f>BZ183*#REF!</f>
        <v>#REF!</v>
      </c>
      <c r="BM183" s="975" t="e">
        <f>CA183*#REF!</f>
        <v>#REF!</v>
      </c>
      <c r="BN183" s="91"/>
      <c r="BO183" s="1194">
        <f t="shared" si="288"/>
        <v>3</v>
      </c>
      <c r="BP183" s="1195" t="str">
        <f t="shared" si="289"/>
        <v>LR3</v>
      </c>
      <c r="BQ183" s="964" t="str">
        <f>IF($BO$3=1,CY183,IF($BO$3=2,DP183,IF($BO$3=3,EH183,IF($BO$3=4,EY183,CH183))))</f>
        <v>周辺環境への配慮</v>
      </c>
      <c r="BR183" s="978">
        <f t="shared" si="291"/>
        <v>0.33333333333333331</v>
      </c>
      <c r="BS183" s="978">
        <f t="shared" si="292"/>
        <v>0.33333333333333331</v>
      </c>
      <c r="BT183" s="978">
        <f t="shared" si="293"/>
        <v>0.33333333333333331</v>
      </c>
      <c r="BU183" s="978">
        <f t="shared" si="294"/>
        <v>0.33333333333333331</v>
      </c>
      <c r="BV183" s="978">
        <f t="shared" si="295"/>
        <v>0.33333333333333331</v>
      </c>
      <c r="BW183" s="978">
        <f t="shared" si="296"/>
        <v>0.33333333333333331</v>
      </c>
      <c r="BX183" s="978">
        <f t="shared" si="297"/>
        <v>0.33333333333333331</v>
      </c>
      <c r="BY183" s="978">
        <f t="shared" si="298"/>
        <v>0.33333333333333331</v>
      </c>
      <c r="BZ183" s="978">
        <f t="shared" si="299"/>
        <v>0.33333333333333331</v>
      </c>
      <c r="CA183" s="978">
        <f t="shared" si="300"/>
        <v>0.33333333333333331</v>
      </c>
      <c r="CB183" s="980">
        <f t="shared" si="301"/>
        <v>0</v>
      </c>
      <c r="CC183" s="978">
        <f t="shared" si="302"/>
        <v>0</v>
      </c>
      <c r="CD183" s="978">
        <f t="shared" si="303"/>
        <v>0</v>
      </c>
      <c r="CF183" s="543">
        <v>3</v>
      </c>
      <c r="CG183" s="547" t="s">
        <v>447</v>
      </c>
      <c r="CH183" s="544" t="s">
        <v>297</v>
      </c>
      <c r="CI183" s="548">
        <v>0.33333333333333331</v>
      </c>
      <c r="CJ183" s="548">
        <v>0.33333333333333331</v>
      </c>
      <c r="CK183" s="548">
        <v>0.33333333333333331</v>
      </c>
      <c r="CL183" s="548">
        <v>0.33333333333333331</v>
      </c>
      <c r="CM183" s="548">
        <v>0.33333333333333331</v>
      </c>
      <c r="CN183" s="548">
        <v>0.33333333333333331</v>
      </c>
      <c r="CO183" s="548">
        <v>0.33333333333333331</v>
      </c>
      <c r="CP183" s="548">
        <v>0.33333333333333331</v>
      </c>
      <c r="CQ183" s="548">
        <v>0.33333333333333331</v>
      </c>
      <c r="CR183" s="548">
        <v>0.33333333333333331</v>
      </c>
      <c r="CS183" s="549">
        <v>0</v>
      </c>
      <c r="CT183" s="548">
        <v>0</v>
      </c>
      <c r="CU183" s="548">
        <v>0</v>
      </c>
      <c r="CW183" s="543">
        <v>3</v>
      </c>
      <c r="CX183" s="547" t="s">
        <v>447</v>
      </c>
      <c r="CY183" s="544" t="s">
        <v>297</v>
      </c>
      <c r="CZ183" s="548">
        <f t="shared" ref="CZ183:DI183" si="311">1/3</f>
        <v>0.33333333333333331</v>
      </c>
      <c r="DA183" s="548">
        <f t="shared" si="311"/>
        <v>0.33333333333333331</v>
      </c>
      <c r="DB183" s="548">
        <f t="shared" si="311"/>
        <v>0.33333333333333331</v>
      </c>
      <c r="DC183" s="548">
        <f t="shared" si="311"/>
        <v>0.33333333333333331</v>
      </c>
      <c r="DD183" s="548">
        <f t="shared" si="311"/>
        <v>0.33333333333333331</v>
      </c>
      <c r="DE183" s="548">
        <f t="shared" si="311"/>
        <v>0.33333333333333331</v>
      </c>
      <c r="DF183" s="548">
        <f t="shared" si="311"/>
        <v>0.33333333333333331</v>
      </c>
      <c r="DG183" s="548">
        <f t="shared" si="311"/>
        <v>0.33333333333333331</v>
      </c>
      <c r="DH183" s="548">
        <f t="shared" si="311"/>
        <v>0.33333333333333331</v>
      </c>
      <c r="DI183" s="548">
        <f t="shared" si="311"/>
        <v>0.33333333333333331</v>
      </c>
      <c r="DJ183" s="549"/>
      <c r="DK183" s="548"/>
      <c r="DL183" s="548"/>
      <c r="DN183" s="543">
        <v>3</v>
      </c>
      <c r="DO183" s="547" t="s">
        <v>447</v>
      </c>
      <c r="DP183" s="544" t="s">
        <v>297</v>
      </c>
      <c r="DQ183" s="548">
        <f t="shared" ref="DQ183:DZ183" si="312">1/3</f>
        <v>0.33333333333333331</v>
      </c>
      <c r="DR183" s="548">
        <f t="shared" si="312"/>
        <v>0.33333333333333331</v>
      </c>
      <c r="DS183" s="548">
        <f t="shared" si="312"/>
        <v>0.33333333333333331</v>
      </c>
      <c r="DT183" s="548">
        <f t="shared" si="312"/>
        <v>0.33333333333333331</v>
      </c>
      <c r="DU183" s="548">
        <f t="shared" si="312"/>
        <v>0.33333333333333331</v>
      </c>
      <c r="DV183" s="548">
        <f t="shared" si="312"/>
        <v>0.33333333333333331</v>
      </c>
      <c r="DW183" s="548">
        <f t="shared" si="312"/>
        <v>0.33333333333333331</v>
      </c>
      <c r="DX183" s="548">
        <f t="shared" si="312"/>
        <v>0.33333333333333331</v>
      </c>
      <c r="DY183" s="548">
        <f t="shared" si="312"/>
        <v>0.33333333333333331</v>
      </c>
      <c r="DZ183" s="548">
        <f t="shared" si="312"/>
        <v>0.33333333333333331</v>
      </c>
      <c r="EA183" s="549"/>
      <c r="EB183" s="548"/>
      <c r="EC183" s="548"/>
      <c r="ED183" s="650"/>
      <c r="EF183" s="543">
        <v>3</v>
      </c>
      <c r="EG183" s="547" t="s">
        <v>447</v>
      </c>
      <c r="EH183" s="544" t="s">
        <v>297</v>
      </c>
      <c r="EI183" s="688">
        <f t="shared" si="260"/>
        <v>0.33333333333333331</v>
      </c>
      <c r="EJ183" s="688">
        <f t="shared" si="253"/>
        <v>0.33333333333333331</v>
      </c>
      <c r="EK183" s="688">
        <f t="shared" si="254"/>
        <v>0.33333333333333331</v>
      </c>
      <c r="EL183" s="688">
        <f t="shared" si="255"/>
        <v>0.33333333333333331</v>
      </c>
      <c r="EM183" s="688">
        <f t="shared" ref="EM183:EM194" si="313">DU183</f>
        <v>0.33333333333333331</v>
      </c>
      <c r="EN183" s="688">
        <f t="shared" ref="EN183:EN194" si="314">DV183</f>
        <v>0.33333333333333331</v>
      </c>
      <c r="EO183" s="688">
        <f t="shared" ref="EO183:EO194" si="315">DW183</f>
        <v>0.33333333333333331</v>
      </c>
      <c r="EP183" s="688">
        <f t="shared" si="256"/>
        <v>0.33333333333333331</v>
      </c>
      <c r="EQ183" s="688">
        <f t="shared" si="257"/>
        <v>0.33333333333333331</v>
      </c>
      <c r="ER183" s="688">
        <f t="shared" si="258"/>
        <v>0.33333333333333331</v>
      </c>
      <c r="ES183" s="690">
        <f t="shared" ref="ES183:ES194" si="316">EA183</f>
        <v>0</v>
      </c>
      <c r="ET183" s="688">
        <f t="shared" ref="ET183:ET194" si="317">EB183</f>
        <v>0</v>
      </c>
      <c r="EU183" s="688">
        <f t="shared" ref="EU183:EU194" si="318">EC183</f>
        <v>0</v>
      </c>
      <c r="EW183" s="543">
        <v>3</v>
      </c>
      <c r="EX183" s="547" t="s">
        <v>447</v>
      </c>
      <c r="EY183" s="544" t="s">
        <v>297</v>
      </c>
      <c r="EZ183" s="778">
        <v>0</v>
      </c>
      <c r="FA183" s="678"/>
      <c r="FB183" s="678"/>
      <c r="FC183" s="678"/>
      <c r="FD183" s="678"/>
      <c r="FE183" s="678"/>
      <c r="FF183" s="678"/>
      <c r="FG183" s="678"/>
      <c r="FH183" s="678"/>
      <c r="FI183" s="678"/>
      <c r="FJ183" s="679"/>
      <c r="FK183" s="678"/>
      <c r="FL183" s="678"/>
    </row>
    <row r="184" spans="1:168" ht="14.25" thickBot="1">
      <c r="A184" s="91"/>
      <c r="B184" s="951" t="str">
        <f t="shared" si="271"/>
        <v>3.1</v>
      </c>
      <c r="C184" s="981" t="str">
        <f t="shared" si="218"/>
        <v>騒音・振動・悪臭の防止</v>
      </c>
      <c r="D184" s="982" t="e">
        <f>IF(I$183=0,0,G184/I$183)</f>
        <v>#REF!</v>
      </c>
      <c r="E184" s="982" t="e">
        <f>IF(J$183=0,0,H184/J$183)</f>
        <v>#REF!</v>
      </c>
      <c r="F184" s="91"/>
      <c r="G184" s="983" t="e">
        <f t="shared" si="262"/>
        <v>#REF!</v>
      </c>
      <c r="H184" s="983" t="e">
        <f t="shared" si="263"/>
        <v>#REF!</v>
      </c>
      <c r="I184" s="983" t="e">
        <f>SUM(G185:G187)</f>
        <v>#REF!</v>
      </c>
      <c r="J184" s="983" t="e">
        <f>SUM(H185:H187)</f>
        <v>#REF!</v>
      </c>
      <c r="K184" s="983" t="e">
        <f>IF(#REF!=0,0,1)</f>
        <v>#REF!</v>
      </c>
      <c r="L184" s="983" t="e">
        <f>IF(#REF!=0,0,1)</f>
        <v>#REF!</v>
      </c>
      <c r="M184" s="983">
        <f t="shared" si="287"/>
        <v>0.4</v>
      </c>
      <c r="N184" s="983">
        <f t="shared" si="276"/>
        <v>0</v>
      </c>
      <c r="O184" s="91"/>
      <c r="P184" s="1205"/>
      <c r="Q184" s="986">
        <v>3.1</v>
      </c>
      <c r="R184" s="1122" t="s">
        <v>298</v>
      </c>
      <c r="S184" s="970"/>
      <c r="T184" s="972"/>
      <c r="U184" s="892"/>
      <c r="V184" s="834">
        <f t="shared" si="259"/>
        <v>0</v>
      </c>
      <c r="W184" s="811">
        <f t="shared" si="252"/>
        <v>0</v>
      </c>
      <c r="X184" s="91"/>
      <c r="Y184" s="929">
        <f t="shared" si="237"/>
        <v>0</v>
      </c>
      <c r="Z184" s="929">
        <f t="shared" si="238"/>
        <v>0</v>
      </c>
      <c r="AA184" s="929">
        <f t="shared" si="239"/>
        <v>0</v>
      </c>
      <c r="AB184" s="929">
        <f t="shared" si="240"/>
        <v>0</v>
      </c>
      <c r="AC184" s="929">
        <f t="shared" si="241"/>
        <v>0</v>
      </c>
      <c r="AD184" s="929">
        <f t="shared" si="242"/>
        <v>0</v>
      </c>
      <c r="AE184" s="929">
        <f t="shared" si="243"/>
        <v>0</v>
      </c>
      <c r="AF184" s="929">
        <f t="shared" si="244"/>
        <v>0</v>
      </c>
      <c r="AG184" s="929">
        <f t="shared" si="245"/>
        <v>0</v>
      </c>
      <c r="AH184" s="929">
        <f t="shared" si="246"/>
        <v>0</v>
      </c>
      <c r="AI184" s="929">
        <f t="shared" si="247"/>
        <v>0</v>
      </c>
      <c r="AJ184" s="929">
        <f t="shared" si="248"/>
        <v>0</v>
      </c>
      <c r="AK184" s="929">
        <f t="shared" si="249"/>
        <v>0</v>
      </c>
      <c r="AL184" s="91"/>
      <c r="AM184" s="1088" t="s">
        <v>952</v>
      </c>
      <c r="AN184" s="1088" t="s">
        <v>952</v>
      </c>
      <c r="AO184" s="1088" t="s">
        <v>952</v>
      </c>
      <c r="AP184" s="1088" t="s">
        <v>952</v>
      </c>
      <c r="AQ184" s="1088" t="s">
        <v>952</v>
      </c>
      <c r="AR184" s="1088" t="s">
        <v>952</v>
      </c>
      <c r="AS184" s="1088" t="s">
        <v>952</v>
      </c>
      <c r="AT184" s="1088" t="s">
        <v>952</v>
      </c>
      <c r="AU184" s="1088" t="s">
        <v>952</v>
      </c>
      <c r="AV184" s="1088" t="s">
        <v>952</v>
      </c>
      <c r="AW184" s="1088" t="s">
        <v>952</v>
      </c>
      <c r="AX184" s="1088" t="s">
        <v>952</v>
      </c>
      <c r="AY184" s="1088" t="s">
        <v>952</v>
      </c>
      <c r="AZ184" s="91"/>
      <c r="BA184" s="1123"/>
      <c r="BB184" s="1123" t="e">
        <f t="shared" si="250"/>
        <v>#REF!</v>
      </c>
      <c r="BC184" s="1123"/>
      <c r="BD184" s="1124" t="e">
        <f>BR184*#REF!</f>
        <v>#REF!</v>
      </c>
      <c r="BE184" s="1124" t="e">
        <f>BS184*#REF!</f>
        <v>#REF!</v>
      </c>
      <c r="BF184" s="1124" t="e">
        <f>BT184*#REF!</f>
        <v>#REF!</v>
      </c>
      <c r="BG184" s="1124" t="e">
        <f>BU184*#REF!</f>
        <v>#REF!</v>
      </c>
      <c r="BH184" s="1124" t="e">
        <f>BV184*#REF!</f>
        <v>#REF!</v>
      </c>
      <c r="BI184" s="1124" t="e">
        <f>BW184*#REF!</f>
        <v>#REF!</v>
      </c>
      <c r="BJ184" s="1124" t="e">
        <f>BX184*#REF!</f>
        <v>#REF!</v>
      </c>
      <c r="BK184" s="1124" t="e">
        <f>BY184*#REF!</f>
        <v>#REF!</v>
      </c>
      <c r="BL184" s="1124" t="e">
        <f>BZ184*#REF!</f>
        <v>#REF!</v>
      </c>
      <c r="BM184" s="1124" t="e">
        <f>CA184*#REF!</f>
        <v>#REF!</v>
      </c>
      <c r="BN184" s="91"/>
      <c r="BO184" s="1197" t="str">
        <f t="shared" si="288"/>
        <v>3.1</v>
      </c>
      <c r="BP184" s="1198" t="str">
        <f t="shared" si="289"/>
        <v>LR3 3</v>
      </c>
      <c r="BQ184" s="981" t="str">
        <f t="shared" si="290"/>
        <v>騒音・振動・悪臭の防止</v>
      </c>
      <c r="BR184" s="1125">
        <f t="shared" si="291"/>
        <v>0.4</v>
      </c>
      <c r="BS184" s="1125">
        <f t="shared" si="292"/>
        <v>0.4</v>
      </c>
      <c r="BT184" s="1125">
        <f t="shared" si="293"/>
        <v>0.4</v>
      </c>
      <c r="BU184" s="1125">
        <f t="shared" si="294"/>
        <v>0.4</v>
      </c>
      <c r="BV184" s="1125">
        <f t="shared" si="295"/>
        <v>0.4</v>
      </c>
      <c r="BW184" s="1125">
        <f t="shared" si="296"/>
        <v>0.4</v>
      </c>
      <c r="BX184" s="1125">
        <f t="shared" si="297"/>
        <v>0.4</v>
      </c>
      <c r="BY184" s="1125">
        <f t="shared" si="298"/>
        <v>0.4</v>
      </c>
      <c r="BZ184" s="1125">
        <f t="shared" si="299"/>
        <v>0.4</v>
      </c>
      <c r="CA184" s="1125">
        <f t="shared" si="300"/>
        <v>0.4</v>
      </c>
      <c r="CB184" s="1126">
        <f t="shared" si="301"/>
        <v>0</v>
      </c>
      <c r="CC184" s="1125">
        <f t="shared" si="302"/>
        <v>0</v>
      </c>
      <c r="CD184" s="1125">
        <f t="shared" si="303"/>
        <v>0</v>
      </c>
      <c r="CF184" s="614" t="s">
        <v>475</v>
      </c>
      <c r="CG184" s="555" t="s">
        <v>695</v>
      </c>
      <c r="CH184" s="552" t="s">
        <v>298</v>
      </c>
      <c r="CI184" s="600">
        <v>0.4</v>
      </c>
      <c r="CJ184" s="600">
        <v>0.4</v>
      </c>
      <c r="CK184" s="600">
        <v>0.4</v>
      </c>
      <c r="CL184" s="600">
        <v>0.4</v>
      </c>
      <c r="CM184" s="600">
        <v>0.4</v>
      </c>
      <c r="CN184" s="600">
        <v>0.4</v>
      </c>
      <c r="CO184" s="600">
        <v>0.4</v>
      </c>
      <c r="CP184" s="600">
        <v>0.4</v>
      </c>
      <c r="CQ184" s="600">
        <v>0.4</v>
      </c>
      <c r="CR184" s="600">
        <v>0.4</v>
      </c>
      <c r="CS184" s="601"/>
      <c r="CT184" s="600"/>
      <c r="CU184" s="600"/>
      <c r="CW184" s="614" t="s">
        <v>476</v>
      </c>
      <c r="CX184" s="555" t="s">
        <v>695</v>
      </c>
      <c r="CY184" s="552" t="s">
        <v>298</v>
      </c>
      <c r="CZ184" s="600">
        <v>0.4</v>
      </c>
      <c r="DA184" s="600">
        <v>0.4</v>
      </c>
      <c r="DB184" s="600">
        <v>0.4</v>
      </c>
      <c r="DC184" s="600">
        <v>0.4</v>
      </c>
      <c r="DD184" s="600">
        <v>0.4</v>
      </c>
      <c r="DE184" s="600">
        <v>0.4</v>
      </c>
      <c r="DF184" s="600">
        <v>0.4</v>
      </c>
      <c r="DG184" s="600">
        <v>0.4</v>
      </c>
      <c r="DH184" s="600">
        <v>0.4</v>
      </c>
      <c r="DI184" s="600">
        <v>0.4</v>
      </c>
      <c r="DJ184" s="601"/>
      <c r="DK184" s="600"/>
      <c r="DL184" s="600"/>
      <c r="DN184" s="614" t="s">
        <v>476</v>
      </c>
      <c r="DO184" s="555" t="s">
        <v>695</v>
      </c>
      <c r="DP184" s="552" t="s">
        <v>298</v>
      </c>
      <c r="DQ184" s="600">
        <v>0.4</v>
      </c>
      <c r="DR184" s="600">
        <v>0.4</v>
      </c>
      <c r="DS184" s="600">
        <v>0.4</v>
      </c>
      <c r="DT184" s="600">
        <v>0.4</v>
      </c>
      <c r="DU184" s="600">
        <v>0.4</v>
      </c>
      <c r="DV184" s="600">
        <v>0.4</v>
      </c>
      <c r="DW184" s="600">
        <v>0.4</v>
      </c>
      <c r="DX184" s="600">
        <v>0.4</v>
      </c>
      <c r="DY184" s="600">
        <v>0.4</v>
      </c>
      <c r="DZ184" s="600">
        <v>0.4</v>
      </c>
      <c r="EA184" s="601"/>
      <c r="EB184" s="600"/>
      <c r="EC184" s="600"/>
      <c r="ED184" s="654"/>
      <c r="EF184" s="614" t="s">
        <v>400</v>
      </c>
      <c r="EG184" s="555" t="s">
        <v>695</v>
      </c>
      <c r="EH184" s="552" t="s">
        <v>298</v>
      </c>
      <c r="EI184" s="706">
        <f t="shared" si="260"/>
        <v>0.4</v>
      </c>
      <c r="EJ184" s="706">
        <f t="shared" si="253"/>
        <v>0.4</v>
      </c>
      <c r="EK184" s="706">
        <f t="shared" si="254"/>
        <v>0.4</v>
      </c>
      <c r="EL184" s="706">
        <f t="shared" si="255"/>
        <v>0.4</v>
      </c>
      <c r="EM184" s="706">
        <f t="shared" si="313"/>
        <v>0.4</v>
      </c>
      <c r="EN184" s="706">
        <f t="shared" si="314"/>
        <v>0.4</v>
      </c>
      <c r="EO184" s="706">
        <f t="shared" si="315"/>
        <v>0.4</v>
      </c>
      <c r="EP184" s="706">
        <f t="shared" si="256"/>
        <v>0.4</v>
      </c>
      <c r="EQ184" s="706">
        <f t="shared" si="257"/>
        <v>0.4</v>
      </c>
      <c r="ER184" s="706">
        <f t="shared" si="258"/>
        <v>0.4</v>
      </c>
      <c r="ES184" s="707">
        <f t="shared" si="316"/>
        <v>0</v>
      </c>
      <c r="ET184" s="706">
        <f t="shared" si="317"/>
        <v>0</v>
      </c>
      <c r="EU184" s="706">
        <f t="shared" si="318"/>
        <v>0</v>
      </c>
      <c r="EW184" s="614" t="s">
        <v>400</v>
      </c>
      <c r="EX184" s="555" t="s">
        <v>695</v>
      </c>
      <c r="EY184" s="552"/>
      <c r="EZ184" s="771">
        <v>0</v>
      </c>
      <c r="FA184" s="683"/>
      <c r="FB184" s="683"/>
      <c r="FC184" s="683"/>
      <c r="FD184" s="683"/>
      <c r="FE184" s="683"/>
      <c r="FF184" s="683"/>
      <c r="FG184" s="683"/>
      <c r="FH184" s="683"/>
      <c r="FI184" s="683"/>
      <c r="FJ184" s="762"/>
      <c r="FK184" s="683"/>
      <c r="FL184" s="683"/>
    </row>
    <row r="185" spans="1:168">
      <c r="A185" s="91"/>
      <c r="B185" s="951" t="str">
        <f t="shared" si="271"/>
        <v>3.1.1</v>
      </c>
      <c r="C185" s="981" t="str">
        <f t="shared" si="218"/>
        <v>騒音</v>
      </c>
      <c r="D185" s="982" t="e">
        <f t="shared" ref="D185:E187" si="319">IF(I$184=0,0,G185/I$184)</f>
        <v>#REF!</v>
      </c>
      <c r="E185" s="982" t="e">
        <f t="shared" si="319"/>
        <v>#REF!</v>
      </c>
      <c r="F185" s="91"/>
      <c r="G185" s="983" t="e">
        <f t="shared" si="262"/>
        <v>#REF!</v>
      </c>
      <c r="H185" s="983" t="e">
        <f t="shared" si="263"/>
        <v>#REF!</v>
      </c>
      <c r="I185" s="983"/>
      <c r="J185" s="983"/>
      <c r="K185" s="983" t="e">
        <f>IF(#REF!=0,0,1)</f>
        <v>#REF!</v>
      </c>
      <c r="L185" s="983" t="e">
        <f>IF(#REF!=0,0,1)</f>
        <v>#REF!</v>
      </c>
      <c r="M185" s="983">
        <f t="shared" si="287"/>
        <v>0.33333333333333331</v>
      </c>
      <c r="N185" s="983">
        <f t="shared" si="276"/>
        <v>0</v>
      </c>
      <c r="O185" s="91"/>
      <c r="P185" s="1206"/>
      <c r="Q185" s="1028"/>
      <c r="R185" s="1008">
        <v>1</v>
      </c>
      <c r="S185" s="1100" t="s">
        <v>299</v>
      </c>
      <c r="T185" s="1029"/>
      <c r="U185" s="892"/>
      <c r="V185" s="817">
        <f t="shared" si="259"/>
        <v>0</v>
      </c>
      <c r="W185" s="838">
        <f t="shared" si="252"/>
        <v>0</v>
      </c>
      <c r="X185" s="91"/>
      <c r="Y185" s="929">
        <f t="shared" si="237"/>
        <v>0</v>
      </c>
      <c r="Z185" s="929">
        <f t="shared" si="238"/>
        <v>0</v>
      </c>
      <c r="AA185" s="929">
        <f t="shared" si="239"/>
        <v>0</v>
      </c>
      <c r="AB185" s="929">
        <f t="shared" si="240"/>
        <v>0</v>
      </c>
      <c r="AC185" s="929">
        <f t="shared" si="241"/>
        <v>0</v>
      </c>
      <c r="AD185" s="929">
        <f t="shared" si="242"/>
        <v>0</v>
      </c>
      <c r="AE185" s="929">
        <f t="shared" si="243"/>
        <v>0</v>
      </c>
      <c r="AF185" s="929">
        <f t="shared" si="244"/>
        <v>0</v>
      </c>
      <c r="AG185" s="929">
        <f t="shared" si="245"/>
        <v>0</v>
      </c>
      <c r="AH185" s="929">
        <f t="shared" si="246"/>
        <v>0</v>
      </c>
      <c r="AI185" s="929">
        <f t="shared" si="247"/>
        <v>0</v>
      </c>
      <c r="AJ185" s="929">
        <f t="shared" si="248"/>
        <v>0</v>
      </c>
      <c r="AK185" s="929">
        <f t="shared" si="249"/>
        <v>0</v>
      </c>
      <c r="AL185" s="91"/>
      <c r="AM185" s="784"/>
      <c r="AN185" s="784"/>
      <c r="AO185" s="784"/>
      <c r="AP185" s="784"/>
      <c r="AQ185" s="784"/>
      <c r="AR185" s="784"/>
      <c r="AS185" s="784"/>
      <c r="AT185" s="784"/>
      <c r="AU185" s="784"/>
      <c r="AV185" s="784"/>
      <c r="AW185" s="784"/>
      <c r="AX185" s="784"/>
      <c r="AY185" s="784"/>
      <c r="AZ185" s="91"/>
      <c r="BA185" s="990"/>
      <c r="BB185" s="990" t="e">
        <f t="shared" si="250"/>
        <v>#REF!</v>
      </c>
      <c r="BC185" s="990"/>
      <c r="BD185" s="991" t="e">
        <f>BR185*#REF!</f>
        <v>#REF!</v>
      </c>
      <c r="BE185" s="991" t="e">
        <f>BS185*#REF!</f>
        <v>#REF!</v>
      </c>
      <c r="BF185" s="991" t="e">
        <f>BT185*#REF!</f>
        <v>#REF!</v>
      </c>
      <c r="BG185" s="991" t="e">
        <f>BU185*#REF!</f>
        <v>#REF!</v>
      </c>
      <c r="BH185" s="991" t="e">
        <f>BV185*#REF!</f>
        <v>#REF!</v>
      </c>
      <c r="BI185" s="991" t="e">
        <f>BW185*#REF!</f>
        <v>#REF!</v>
      </c>
      <c r="BJ185" s="991" t="e">
        <f>BX185*#REF!</f>
        <v>#REF!</v>
      </c>
      <c r="BK185" s="991" t="e">
        <f>BY185*#REF!</f>
        <v>#REF!</v>
      </c>
      <c r="BL185" s="991" t="e">
        <f>BZ185*#REF!</f>
        <v>#REF!</v>
      </c>
      <c r="BM185" s="991" t="e">
        <f>CA185*#REF!</f>
        <v>#REF!</v>
      </c>
      <c r="BN185" s="91"/>
      <c r="BO185" s="1201" t="str">
        <f t="shared" si="288"/>
        <v>3.1.1</v>
      </c>
      <c r="BP185" s="992" t="str">
        <f t="shared" si="289"/>
        <v>LR3 3.1</v>
      </c>
      <c r="BQ185" s="981" t="str">
        <f t="shared" si="290"/>
        <v>騒音</v>
      </c>
      <c r="BR185" s="993">
        <f t="shared" si="291"/>
        <v>0.33333333333333331</v>
      </c>
      <c r="BS185" s="993">
        <f t="shared" si="292"/>
        <v>0.33333333333333331</v>
      </c>
      <c r="BT185" s="993">
        <f t="shared" si="293"/>
        <v>0.33333333333333331</v>
      </c>
      <c r="BU185" s="993">
        <f t="shared" si="294"/>
        <v>0.33333333333333331</v>
      </c>
      <c r="BV185" s="993">
        <f t="shared" si="295"/>
        <v>0.33333333333333331</v>
      </c>
      <c r="BW185" s="993">
        <f t="shared" si="296"/>
        <v>0.33333333333333331</v>
      </c>
      <c r="BX185" s="993">
        <f t="shared" si="297"/>
        <v>0.33333333333333331</v>
      </c>
      <c r="BY185" s="993">
        <f t="shared" si="298"/>
        <v>0.33333333333333331</v>
      </c>
      <c r="BZ185" s="993">
        <f t="shared" si="299"/>
        <v>0.33333333333333331</v>
      </c>
      <c r="CA185" s="993">
        <f t="shared" si="300"/>
        <v>0.33333333333333331</v>
      </c>
      <c r="CB185" s="994">
        <f t="shared" si="301"/>
        <v>0</v>
      </c>
      <c r="CC185" s="993">
        <f t="shared" si="302"/>
        <v>0</v>
      </c>
      <c r="CD185" s="993">
        <f t="shared" si="303"/>
        <v>0</v>
      </c>
      <c r="CF185" s="614" t="s">
        <v>477</v>
      </c>
      <c r="CG185" s="551" t="s">
        <v>696</v>
      </c>
      <c r="CH185" s="552" t="s">
        <v>299</v>
      </c>
      <c r="CI185" s="558">
        <v>0.33333333333333331</v>
      </c>
      <c r="CJ185" s="558">
        <v>0.33333333333333331</v>
      </c>
      <c r="CK185" s="558">
        <v>0.33333333333333331</v>
      </c>
      <c r="CL185" s="558">
        <v>0.33333333333333331</v>
      </c>
      <c r="CM185" s="558">
        <v>0.33333333333333331</v>
      </c>
      <c r="CN185" s="558">
        <v>0.33333333333333331</v>
      </c>
      <c r="CO185" s="558">
        <v>0.33333333333333331</v>
      </c>
      <c r="CP185" s="558">
        <v>0.33333333333333331</v>
      </c>
      <c r="CQ185" s="558">
        <v>0.33333333333333331</v>
      </c>
      <c r="CR185" s="558">
        <v>0.33333333333333331</v>
      </c>
      <c r="CS185" s="559"/>
      <c r="CT185" s="558"/>
      <c r="CU185" s="558"/>
      <c r="CW185" s="614" t="s">
        <v>478</v>
      </c>
      <c r="CX185" s="551" t="s">
        <v>696</v>
      </c>
      <c r="CY185" s="552" t="s">
        <v>299</v>
      </c>
      <c r="CZ185" s="558">
        <v>0.33333333333333331</v>
      </c>
      <c r="DA185" s="558">
        <v>0.33333333333333331</v>
      </c>
      <c r="DB185" s="558">
        <v>0.33333333333333331</v>
      </c>
      <c r="DC185" s="558">
        <v>0.33333333333333331</v>
      </c>
      <c r="DD185" s="558">
        <v>0.33333333333333331</v>
      </c>
      <c r="DE185" s="558">
        <v>0.33333333333333331</v>
      </c>
      <c r="DF185" s="558">
        <v>0.33333333333333331</v>
      </c>
      <c r="DG185" s="558">
        <v>0.33333333333333331</v>
      </c>
      <c r="DH185" s="558">
        <v>0.33333333333333331</v>
      </c>
      <c r="DI185" s="558">
        <v>0.33333333333333331</v>
      </c>
      <c r="DJ185" s="559"/>
      <c r="DK185" s="558"/>
      <c r="DL185" s="558"/>
      <c r="DN185" s="614" t="s">
        <v>478</v>
      </c>
      <c r="DO185" s="551" t="s">
        <v>696</v>
      </c>
      <c r="DP185" s="552" t="s">
        <v>299</v>
      </c>
      <c r="DQ185" s="558">
        <v>0.33333333333333331</v>
      </c>
      <c r="DR185" s="558">
        <v>0.33333333333333331</v>
      </c>
      <c r="DS185" s="558">
        <v>0.33333333333333331</v>
      </c>
      <c r="DT185" s="558">
        <v>0.33333333333333331</v>
      </c>
      <c r="DU185" s="558">
        <v>0.33333333333333331</v>
      </c>
      <c r="DV185" s="558">
        <v>0.33333333333333331</v>
      </c>
      <c r="DW185" s="558">
        <v>0.33333333333333331</v>
      </c>
      <c r="DX185" s="558">
        <v>0.33333333333333331</v>
      </c>
      <c r="DY185" s="558">
        <v>0.33333333333333331</v>
      </c>
      <c r="DZ185" s="558">
        <v>0.33333333333333331</v>
      </c>
      <c r="EA185" s="558"/>
      <c r="EB185" s="558"/>
      <c r="EC185" s="558"/>
      <c r="ED185" s="651"/>
      <c r="EF185" s="614" t="s">
        <v>312</v>
      </c>
      <c r="EG185" s="551" t="s">
        <v>696</v>
      </c>
      <c r="EH185" s="552" t="s">
        <v>299</v>
      </c>
      <c r="EI185" s="691">
        <f t="shared" si="260"/>
        <v>0.33333333333333331</v>
      </c>
      <c r="EJ185" s="691">
        <f t="shared" si="253"/>
        <v>0.33333333333333331</v>
      </c>
      <c r="EK185" s="691">
        <f t="shared" si="254"/>
        <v>0.33333333333333331</v>
      </c>
      <c r="EL185" s="691">
        <f t="shared" si="255"/>
        <v>0.33333333333333331</v>
      </c>
      <c r="EM185" s="691">
        <f t="shared" si="313"/>
        <v>0.33333333333333331</v>
      </c>
      <c r="EN185" s="691">
        <f t="shared" si="314"/>
        <v>0.33333333333333331</v>
      </c>
      <c r="EO185" s="691">
        <f t="shared" si="315"/>
        <v>0.33333333333333331</v>
      </c>
      <c r="EP185" s="691">
        <f t="shared" si="256"/>
        <v>0.33333333333333331</v>
      </c>
      <c r="EQ185" s="691">
        <f t="shared" si="257"/>
        <v>0.33333333333333331</v>
      </c>
      <c r="ER185" s="691">
        <f t="shared" si="258"/>
        <v>0.33333333333333331</v>
      </c>
      <c r="ES185" s="691">
        <f t="shared" si="316"/>
        <v>0</v>
      </c>
      <c r="ET185" s="691">
        <f t="shared" si="317"/>
        <v>0</v>
      </c>
      <c r="EU185" s="691">
        <f t="shared" si="318"/>
        <v>0</v>
      </c>
      <c r="EW185" s="614" t="s">
        <v>312</v>
      </c>
      <c r="EX185" s="551" t="s">
        <v>696</v>
      </c>
      <c r="EY185" s="552"/>
      <c r="EZ185" s="771">
        <v>0</v>
      </c>
      <c r="FA185" s="680"/>
      <c r="FB185" s="680"/>
      <c r="FC185" s="680"/>
      <c r="FD185" s="680"/>
      <c r="FE185" s="680"/>
      <c r="FF185" s="680"/>
      <c r="FG185" s="680"/>
      <c r="FH185" s="680"/>
      <c r="FI185" s="680"/>
      <c r="FJ185" s="680"/>
      <c r="FK185" s="680"/>
      <c r="FL185" s="680"/>
    </row>
    <row r="186" spans="1:168">
      <c r="A186" s="91"/>
      <c r="B186" s="951" t="str">
        <f t="shared" si="271"/>
        <v>3.1.2</v>
      </c>
      <c r="C186" s="981" t="str">
        <f t="shared" si="218"/>
        <v>振動</v>
      </c>
      <c r="D186" s="982" t="e">
        <f t="shared" si="319"/>
        <v>#REF!</v>
      </c>
      <c r="E186" s="982" t="e">
        <f t="shared" si="319"/>
        <v>#REF!</v>
      </c>
      <c r="F186" s="91"/>
      <c r="G186" s="983" t="e">
        <f t="shared" si="262"/>
        <v>#REF!</v>
      </c>
      <c r="H186" s="983" t="e">
        <f t="shared" si="263"/>
        <v>#REF!</v>
      </c>
      <c r="I186" s="983"/>
      <c r="J186" s="983"/>
      <c r="K186" s="983" t="e">
        <f>IF(#REF!=0,0,1)</f>
        <v>#REF!</v>
      </c>
      <c r="L186" s="983" t="e">
        <f>IF(#REF!=0,0,1)</f>
        <v>#REF!</v>
      </c>
      <c r="M186" s="983">
        <f t="shared" si="287"/>
        <v>0.33333333333333331</v>
      </c>
      <c r="N186" s="983">
        <f t="shared" si="276"/>
        <v>0</v>
      </c>
      <c r="O186" s="91"/>
      <c r="P186" s="1206"/>
      <c r="Q186" s="1028"/>
      <c r="R186" s="1069">
        <v>2</v>
      </c>
      <c r="S186" s="1100" t="s">
        <v>532</v>
      </c>
      <c r="T186" s="1029"/>
      <c r="U186" s="892"/>
      <c r="V186" s="804">
        <f t="shared" si="259"/>
        <v>0</v>
      </c>
      <c r="W186" s="805">
        <f t="shared" si="252"/>
        <v>0</v>
      </c>
      <c r="X186" s="91"/>
      <c r="Y186" s="929">
        <f t="shared" si="237"/>
        <v>0</v>
      </c>
      <c r="Z186" s="929">
        <f t="shared" si="238"/>
        <v>0</v>
      </c>
      <c r="AA186" s="929">
        <f t="shared" si="239"/>
        <v>0</v>
      </c>
      <c r="AB186" s="929">
        <f t="shared" si="240"/>
        <v>0</v>
      </c>
      <c r="AC186" s="929">
        <f t="shared" si="241"/>
        <v>0</v>
      </c>
      <c r="AD186" s="929">
        <f t="shared" si="242"/>
        <v>0</v>
      </c>
      <c r="AE186" s="929">
        <f t="shared" si="243"/>
        <v>0</v>
      </c>
      <c r="AF186" s="929">
        <f t="shared" si="244"/>
        <v>0</v>
      </c>
      <c r="AG186" s="929">
        <f t="shared" si="245"/>
        <v>0</v>
      </c>
      <c r="AH186" s="929">
        <f t="shared" si="246"/>
        <v>0</v>
      </c>
      <c r="AI186" s="929">
        <f t="shared" si="247"/>
        <v>0</v>
      </c>
      <c r="AJ186" s="929">
        <f t="shared" si="248"/>
        <v>0</v>
      </c>
      <c r="AK186" s="929">
        <f t="shared" si="249"/>
        <v>0</v>
      </c>
      <c r="AL186" s="91"/>
      <c r="AM186" s="785"/>
      <c r="AN186" s="785"/>
      <c r="AO186" s="785"/>
      <c r="AP186" s="785"/>
      <c r="AQ186" s="785"/>
      <c r="AR186" s="785"/>
      <c r="AS186" s="785"/>
      <c r="AT186" s="785"/>
      <c r="AU186" s="785"/>
      <c r="AV186" s="785"/>
      <c r="AW186" s="785"/>
      <c r="AX186" s="785"/>
      <c r="AY186" s="785"/>
      <c r="AZ186" s="91"/>
      <c r="BA186" s="990"/>
      <c r="BB186" s="990" t="e">
        <f t="shared" si="250"/>
        <v>#REF!</v>
      </c>
      <c r="BC186" s="990"/>
      <c r="BD186" s="991" t="e">
        <f>BR186*#REF!</f>
        <v>#REF!</v>
      </c>
      <c r="BE186" s="991" t="e">
        <f>BS186*#REF!</f>
        <v>#REF!</v>
      </c>
      <c r="BF186" s="991" t="e">
        <f>BT186*#REF!</f>
        <v>#REF!</v>
      </c>
      <c r="BG186" s="991" t="e">
        <f>BU186*#REF!</f>
        <v>#REF!</v>
      </c>
      <c r="BH186" s="991" t="e">
        <f>BV186*#REF!</f>
        <v>#REF!</v>
      </c>
      <c r="BI186" s="991" t="e">
        <f>BW186*#REF!</f>
        <v>#REF!</v>
      </c>
      <c r="BJ186" s="991" t="e">
        <f>BX186*#REF!</f>
        <v>#REF!</v>
      </c>
      <c r="BK186" s="991" t="e">
        <f>BY186*#REF!</f>
        <v>#REF!</v>
      </c>
      <c r="BL186" s="991" t="e">
        <f>BZ186*#REF!</f>
        <v>#REF!</v>
      </c>
      <c r="BM186" s="991" t="e">
        <f>CA186*#REF!</f>
        <v>#REF!</v>
      </c>
      <c r="BN186" s="91"/>
      <c r="BO186" s="1201" t="str">
        <f t="shared" si="288"/>
        <v>3.1.2</v>
      </c>
      <c r="BP186" s="992" t="str">
        <f t="shared" si="289"/>
        <v>LR3 3.1</v>
      </c>
      <c r="BQ186" s="981" t="str">
        <f t="shared" si="290"/>
        <v>振動</v>
      </c>
      <c r="BR186" s="993">
        <f t="shared" si="291"/>
        <v>0.33333333333333331</v>
      </c>
      <c r="BS186" s="993">
        <f t="shared" si="292"/>
        <v>0.33333333333333331</v>
      </c>
      <c r="BT186" s="993">
        <f t="shared" si="293"/>
        <v>0.33333333333333331</v>
      </c>
      <c r="BU186" s="993">
        <f t="shared" si="294"/>
        <v>0.33333333333333331</v>
      </c>
      <c r="BV186" s="993">
        <f t="shared" si="295"/>
        <v>0.33333333333333331</v>
      </c>
      <c r="BW186" s="993">
        <f t="shared" si="296"/>
        <v>0.33333333333333331</v>
      </c>
      <c r="BX186" s="993">
        <f t="shared" si="297"/>
        <v>0.33333333333333331</v>
      </c>
      <c r="BY186" s="993">
        <f t="shared" si="298"/>
        <v>0.33333333333333331</v>
      </c>
      <c r="BZ186" s="993">
        <f t="shared" si="299"/>
        <v>0.33333333333333331</v>
      </c>
      <c r="CA186" s="993">
        <f t="shared" si="300"/>
        <v>0.33333333333333331</v>
      </c>
      <c r="CB186" s="994">
        <f t="shared" si="301"/>
        <v>0</v>
      </c>
      <c r="CC186" s="993">
        <f t="shared" si="302"/>
        <v>0</v>
      </c>
      <c r="CD186" s="993">
        <f t="shared" si="303"/>
        <v>0</v>
      </c>
      <c r="CF186" s="614" t="s">
        <v>479</v>
      </c>
      <c r="CG186" s="551" t="s">
        <v>696</v>
      </c>
      <c r="CH186" s="552" t="s">
        <v>697</v>
      </c>
      <c r="CI186" s="558">
        <v>0.33333333333333331</v>
      </c>
      <c r="CJ186" s="558">
        <v>0.33333333333333331</v>
      </c>
      <c r="CK186" s="558">
        <v>0.33333333333333331</v>
      </c>
      <c r="CL186" s="558">
        <v>0.33333333333333331</v>
      </c>
      <c r="CM186" s="558">
        <v>0.33333333333333331</v>
      </c>
      <c r="CN186" s="558">
        <v>0.33333333333333331</v>
      </c>
      <c r="CO186" s="558">
        <v>0.33333333333333331</v>
      </c>
      <c r="CP186" s="558">
        <v>0.33333333333333331</v>
      </c>
      <c r="CQ186" s="558">
        <v>0.33333333333333331</v>
      </c>
      <c r="CR186" s="558">
        <v>0.33333333333333331</v>
      </c>
      <c r="CS186" s="559"/>
      <c r="CT186" s="558"/>
      <c r="CU186" s="558"/>
      <c r="CW186" s="614" t="s">
        <v>479</v>
      </c>
      <c r="CX186" s="551" t="s">
        <v>696</v>
      </c>
      <c r="CY186" s="552" t="s">
        <v>697</v>
      </c>
      <c r="CZ186" s="558">
        <v>0.33333333333333331</v>
      </c>
      <c r="DA186" s="558">
        <v>0.33333333333333331</v>
      </c>
      <c r="DB186" s="558">
        <v>0.33333333333333331</v>
      </c>
      <c r="DC186" s="558">
        <v>0.33333333333333331</v>
      </c>
      <c r="DD186" s="558">
        <v>0.33333333333333331</v>
      </c>
      <c r="DE186" s="558">
        <v>0.33333333333333331</v>
      </c>
      <c r="DF186" s="558">
        <v>0.33333333333333331</v>
      </c>
      <c r="DG186" s="558">
        <v>0.33333333333333331</v>
      </c>
      <c r="DH186" s="558">
        <v>0.33333333333333331</v>
      </c>
      <c r="DI186" s="558">
        <v>0.33333333333333331</v>
      </c>
      <c r="DJ186" s="559"/>
      <c r="DK186" s="558"/>
      <c r="DL186" s="558"/>
      <c r="DN186" s="614" t="s">
        <v>479</v>
      </c>
      <c r="DO186" s="551" t="s">
        <v>696</v>
      </c>
      <c r="DP186" s="552" t="s">
        <v>697</v>
      </c>
      <c r="DQ186" s="558">
        <v>0.33333333333333331</v>
      </c>
      <c r="DR186" s="558">
        <v>0.33333333333333331</v>
      </c>
      <c r="DS186" s="558">
        <v>0.33333333333333331</v>
      </c>
      <c r="DT186" s="558">
        <v>0.33333333333333331</v>
      </c>
      <c r="DU186" s="558">
        <v>0.33333333333333331</v>
      </c>
      <c r="DV186" s="558">
        <v>0.33333333333333331</v>
      </c>
      <c r="DW186" s="558">
        <v>0.33333333333333331</v>
      </c>
      <c r="DX186" s="558">
        <v>0.33333333333333331</v>
      </c>
      <c r="DY186" s="558">
        <v>0.33333333333333331</v>
      </c>
      <c r="DZ186" s="558">
        <v>0.33333333333333331</v>
      </c>
      <c r="EA186" s="558"/>
      <c r="EB186" s="558"/>
      <c r="EC186" s="558"/>
      <c r="ED186" s="651"/>
      <c r="EF186" s="614" t="s">
        <v>313</v>
      </c>
      <c r="EG186" s="551" t="s">
        <v>696</v>
      </c>
      <c r="EH186" s="552" t="s">
        <v>697</v>
      </c>
      <c r="EI186" s="691">
        <f t="shared" si="260"/>
        <v>0.33333333333333331</v>
      </c>
      <c r="EJ186" s="691">
        <f t="shared" si="253"/>
        <v>0.33333333333333331</v>
      </c>
      <c r="EK186" s="691">
        <f t="shared" si="254"/>
        <v>0.33333333333333331</v>
      </c>
      <c r="EL186" s="691">
        <f t="shared" si="255"/>
        <v>0.33333333333333331</v>
      </c>
      <c r="EM186" s="691">
        <f t="shared" si="313"/>
        <v>0.33333333333333331</v>
      </c>
      <c r="EN186" s="691">
        <f t="shared" si="314"/>
        <v>0.33333333333333331</v>
      </c>
      <c r="EO186" s="691">
        <f t="shared" si="315"/>
        <v>0.33333333333333331</v>
      </c>
      <c r="EP186" s="691">
        <f t="shared" si="256"/>
        <v>0.33333333333333331</v>
      </c>
      <c r="EQ186" s="691">
        <f t="shared" si="257"/>
        <v>0.33333333333333331</v>
      </c>
      <c r="ER186" s="691">
        <f t="shared" si="258"/>
        <v>0.33333333333333331</v>
      </c>
      <c r="ES186" s="691">
        <f t="shared" si="316"/>
        <v>0</v>
      </c>
      <c r="ET186" s="691">
        <f t="shared" si="317"/>
        <v>0</v>
      </c>
      <c r="EU186" s="691">
        <f t="shared" si="318"/>
        <v>0</v>
      </c>
      <c r="EW186" s="614" t="s">
        <v>313</v>
      </c>
      <c r="EX186" s="551" t="s">
        <v>696</v>
      </c>
      <c r="EY186" s="552"/>
      <c r="EZ186" s="771">
        <v>0</v>
      </c>
      <c r="FA186" s="680"/>
      <c r="FB186" s="680"/>
      <c r="FC186" s="680"/>
      <c r="FD186" s="680"/>
      <c r="FE186" s="680"/>
      <c r="FF186" s="680"/>
      <c r="FG186" s="680"/>
      <c r="FH186" s="680"/>
      <c r="FI186" s="680"/>
      <c r="FJ186" s="680"/>
      <c r="FK186" s="680"/>
      <c r="FL186" s="680"/>
    </row>
    <row r="187" spans="1:168" ht="14.25" thickBot="1">
      <c r="A187" s="91"/>
      <c r="B187" s="951" t="str">
        <f t="shared" si="271"/>
        <v>3.1.3</v>
      </c>
      <c r="C187" s="981" t="str">
        <f t="shared" si="218"/>
        <v>悪臭</v>
      </c>
      <c r="D187" s="982" t="e">
        <f t="shared" si="319"/>
        <v>#REF!</v>
      </c>
      <c r="E187" s="982" t="e">
        <f t="shared" si="319"/>
        <v>#REF!</v>
      </c>
      <c r="F187" s="91"/>
      <c r="G187" s="983" t="e">
        <f t="shared" ref="G187:G194" si="320">K187*M187</f>
        <v>#REF!</v>
      </c>
      <c r="H187" s="983" t="e">
        <f t="shared" ref="H187:H194" si="321">L187*N187</f>
        <v>#REF!</v>
      </c>
      <c r="I187" s="983"/>
      <c r="J187" s="983"/>
      <c r="K187" s="983" t="e">
        <f>IF(#REF!=0,0,1)</f>
        <v>#REF!</v>
      </c>
      <c r="L187" s="983" t="e">
        <f>IF(#REF!=0,0,1)</f>
        <v>#REF!</v>
      </c>
      <c r="M187" s="983">
        <f t="shared" si="287"/>
        <v>0.33333333333333331</v>
      </c>
      <c r="N187" s="983">
        <f t="shared" si="276"/>
        <v>0</v>
      </c>
      <c r="O187" s="91"/>
      <c r="P187" s="1206"/>
      <c r="Q187" s="1028"/>
      <c r="R187" s="1008">
        <v>3</v>
      </c>
      <c r="S187" s="1100" t="s">
        <v>533</v>
      </c>
      <c r="T187" s="1029"/>
      <c r="U187" s="892"/>
      <c r="V187" s="815">
        <f t="shared" si="259"/>
        <v>0</v>
      </c>
      <c r="W187" s="837">
        <f t="shared" si="252"/>
        <v>0</v>
      </c>
      <c r="X187" s="91"/>
      <c r="Y187" s="929">
        <f t="shared" si="237"/>
        <v>0</v>
      </c>
      <c r="Z187" s="929">
        <f t="shared" si="238"/>
        <v>0</v>
      </c>
      <c r="AA187" s="929">
        <f t="shared" si="239"/>
        <v>0</v>
      </c>
      <c r="AB187" s="929">
        <f t="shared" si="240"/>
        <v>0</v>
      </c>
      <c r="AC187" s="929">
        <f t="shared" si="241"/>
        <v>0</v>
      </c>
      <c r="AD187" s="929">
        <f t="shared" si="242"/>
        <v>0</v>
      </c>
      <c r="AE187" s="929">
        <f t="shared" si="243"/>
        <v>0</v>
      </c>
      <c r="AF187" s="929">
        <f t="shared" si="244"/>
        <v>0</v>
      </c>
      <c r="AG187" s="929">
        <f t="shared" si="245"/>
        <v>0</v>
      </c>
      <c r="AH187" s="929">
        <f t="shared" si="246"/>
        <v>0</v>
      </c>
      <c r="AI187" s="929">
        <f t="shared" si="247"/>
        <v>0</v>
      </c>
      <c r="AJ187" s="929">
        <f t="shared" si="248"/>
        <v>0</v>
      </c>
      <c r="AK187" s="929">
        <f t="shared" si="249"/>
        <v>0</v>
      </c>
      <c r="AL187" s="91"/>
      <c r="AM187" s="788"/>
      <c r="AN187" s="788"/>
      <c r="AO187" s="788"/>
      <c r="AP187" s="788"/>
      <c r="AQ187" s="788"/>
      <c r="AR187" s="788"/>
      <c r="AS187" s="788"/>
      <c r="AT187" s="788"/>
      <c r="AU187" s="788"/>
      <c r="AV187" s="788"/>
      <c r="AW187" s="788"/>
      <c r="AX187" s="788"/>
      <c r="AY187" s="788"/>
      <c r="AZ187" s="91"/>
      <c r="BA187" s="990"/>
      <c r="BB187" s="990" t="e">
        <f t="shared" si="250"/>
        <v>#REF!</v>
      </c>
      <c r="BC187" s="990"/>
      <c r="BD187" s="991" t="e">
        <f>BR187*#REF!</f>
        <v>#REF!</v>
      </c>
      <c r="BE187" s="991" t="e">
        <f>BS187*#REF!</f>
        <v>#REF!</v>
      </c>
      <c r="BF187" s="991" t="e">
        <f>BT187*#REF!</f>
        <v>#REF!</v>
      </c>
      <c r="BG187" s="991" t="e">
        <f>BU187*#REF!</f>
        <v>#REF!</v>
      </c>
      <c r="BH187" s="991" t="e">
        <f>BV187*#REF!</f>
        <v>#REF!</v>
      </c>
      <c r="BI187" s="991" t="e">
        <f>BW187*#REF!</f>
        <v>#REF!</v>
      </c>
      <c r="BJ187" s="991" t="e">
        <f>BX187*#REF!</f>
        <v>#REF!</v>
      </c>
      <c r="BK187" s="991" t="e">
        <f>BY187*#REF!</f>
        <v>#REF!</v>
      </c>
      <c r="BL187" s="991" t="e">
        <f>BZ187*#REF!</f>
        <v>#REF!</v>
      </c>
      <c r="BM187" s="991" t="e">
        <f>CA187*#REF!</f>
        <v>#REF!</v>
      </c>
      <c r="BN187" s="91"/>
      <c r="BO187" s="1201" t="str">
        <f t="shared" si="288"/>
        <v>3.1.3</v>
      </c>
      <c r="BP187" s="992" t="str">
        <f t="shared" si="289"/>
        <v>LR3 3.1</v>
      </c>
      <c r="BQ187" s="981" t="str">
        <f t="shared" si="290"/>
        <v>悪臭</v>
      </c>
      <c r="BR187" s="993">
        <f t="shared" si="291"/>
        <v>0.33333333333333331</v>
      </c>
      <c r="BS187" s="993">
        <f t="shared" si="292"/>
        <v>0.33333333333333331</v>
      </c>
      <c r="BT187" s="993">
        <f t="shared" si="293"/>
        <v>0.33333333333333331</v>
      </c>
      <c r="BU187" s="993">
        <f t="shared" si="294"/>
        <v>0.33333333333333331</v>
      </c>
      <c r="BV187" s="993">
        <f t="shared" si="295"/>
        <v>0.33333333333333331</v>
      </c>
      <c r="BW187" s="993">
        <f t="shared" si="296"/>
        <v>0.33333333333333331</v>
      </c>
      <c r="BX187" s="993">
        <f t="shared" si="297"/>
        <v>0.33333333333333331</v>
      </c>
      <c r="BY187" s="993">
        <f t="shared" si="298"/>
        <v>0.33333333333333331</v>
      </c>
      <c r="BZ187" s="993">
        <f t="shared" si="299"/>
        <v>0.33333333333333331</v>
      </c>
      <c r="CA187" s="993">
        <f t="shared" si="300"/>
        <v>0.33333333333333331</v>
      </c>
      <c r="CB187" s="994">
        <f t="shared" si="301"/>
        <v>0</v>
      </c>
      <c r="CC187" s="993">
        <f t="shared" si="302"/>
        <v>0</v>
      </c>
      <c r="CD187" s="993">
        <f t="shared" si="303"/>
        <v>0</v>
      </c>
      <c r="CF187" s="614" t="s">
        <v>480</v>
      </c>
      <c r="CG187" s="551" t="s">
        <v>696</v>
      </c>
      <c r="CH187" s="552" t="s">
        <v>613</v>
      </c>
      <c r="CI187" s="558">
        <v>0.33333333333333331</v>
      </c>
      <c r="CJ187" s="558">
        <v>0.33333333333333331</v>
      </c>
      <c r="CK187" s="558">
        <v>0.33333333333333331</v>
      </c>
      <c r="CL187" s="558">
        <v>0.33333333333333331</v>
      </c>
      <c r="CM187" s="558">
        <v>0.33333333333333331</v>
      </c>
      <c r="CN187" s="558">
        <v>0.33333333333333331</v>
      </c>
      <c r="CO187" s="558">
        <v>0.33333333333333331</v>
      </c>
      <c r="CP187" s="558">
        <v>0.33333333333333331</v>
      </c>
      <c r="CQ187" s="558">
        <v>0.33333333333333331</v>
      </c>
      <c r="CR187" s="558">
        <v>0.33333333333333331</v>
      </c>
      <c r="CS187" s="559"/>
      <c r="CT187" s="558"/>
      <c r="CU187" s="558"/>
      <c r="CW187" s="614" t="s">
        <v>480</v>
      </c>
      <c r="CX187" s="551" t="s">
        <v>696</v>
      </c>
      <c r="CY187" s="552" t="s">
        <v>613</v>
      </c>
      <c r="CZ187" s="558">
        <v>0.33333333333333331</v>
      </c>
      <c r="DA187" s="558">
        <v>0.33333333333333331</v>
      </c>
      <c r="DB187" s="558">
        <v>0.33333333333333331</v>
      </c>
      <c r="DC187" s="558">
        <v>0.33333333333333331</v>
      </c>
      <c r="DD187" s="558">
        <v>0.33333333333333331</v>
      </c>
      <c r="DE187" s="558">
        <v>0.33333333333333331</v>
      </c>
      <c r="DF187" s="558">
        <v>0.33333333333333331</v>
      </c>
      <c r="DG187" s="558">
        <v>0.33333333333333331</v>
      </c>
      <c r="DH187" s="558">
        <v>0.33333333333333331</v>
      </c>
      <c r="DI187" s="558">
        <v>0.33333333333333331</v>
      </c>
      <c r="DJ187" s="559"/>
      <c r="DK187" s="558"/>
      <c r="DL187" s="558"/>
      <c r="DN187" s="614" t="s">
        <v>480</v>
      </c>
      <c r="DO187" s="551" t="s">
        <v>696</v>
      </c>
      <c r="DP187" s="552" t="s">
        <v>613</v>
      </c>
      <c r="DQ187" s="558">
        <v>0.33333333333333331</v>
      </c>
      <c r="DR187" s="558">
        <v>0.33333333333333331</v>
      </c>
      <c r="DS187" s="558">
        <v>0.33333333333333331</v>
      </c>
      <c r="DT187" s="558">
        <v>0.33333333333333331</v>
      </c>
      <c r="DU187" s="558">
        <v>0.33333333333333331</v>
      </c>
      <c r="DV187" s="558">
        <v>0.33333333333333331</v>
      </c>
      <c r="DW187" s="558">
        <v>0.33333333333333331</v>
      </c>
      <c r="DX187" s="558">
        <v>0.33333333333333331</v>
      </c>
      <c r="DY187" s="558">
        <v>0.33333333333333331</v>
      </c>
      <c r="DZ187" s="558">
        <v>0.33333333333333331</v>
      </c>
      <c r="EA187" s="558"/>
      <c r="EB187" s="558"/>
      <c r="EC187" s="558"/>
      <c r="ED187" s="651"/>
      <c r="EF187" s="614" t="s">
        <v>314</v>
      </c>
      <c r="EG187" s="551" t="s">
        <v>696</v>
      </c>
      <c r="EH187" s="552" t="s">
        <v>613</v>
      </c>
      <c r="EI187" s="691">
        <f t="shared" si="260"/>
        <v>0.33333333333333331</v>
      </c>
      <c r="EJ187" s="691">
        <f t="shared" si="253"/>
        <v>0.33333333333333331</v>
      </c>
      <c r="EK187" s="691">
        <f t="shared" si="254"/>
        <v>0.33333333333333331</v>
      </c>
      <c r="EL187" s="691">
        <f t="shared" si="255"/>
        <v>0.33333333333333331</v>
      </c>
      <c r="EM187" s="691">
        <f t="shared" si="313"/>
        <v>0.33333333333333331</v>
      </c>
      <c r="EN187" s="691">
        <f t="shared" si="314"/>
        <v>0.33333333333333331</v>
      </c>
      <c r="EO187" s="691">
        <f t="shared" si="315"/>
        <v>0.33333333333333331</v>
      </c>
      <c r="EP187" s="691">
        <f t="shared" si="256"/>
        <v>0.33333333333333331</v>
      </c>
      <c r="EQ187" s="691">
        <f t="shared" si="257"/>
        <v>0.33333333333333331</v>
      </c>
      <c r="ER187" s="691">
        <f t="shared" si="258"/>
        <v>0.33333333333333331</v>
      </c>
      <c r="ES187" s="691">
        <f t="shared" si="316"/>
        <v>0</v>
      </c>
      <c r="ET187" s="691">
        <f t="shared" si="317"/>
        <v>0</v>
      </c>
      <c r="EU187" s="691">
        <f t="shared" si="318"/>
        <v>0</v>
      </c>
      <c r="EW187" s="614" t="s">
        <v>314</v>
      </c>
      <c r="EX187" s="551" t="s">
        <v>696</v>
      </c>
      <c r="EY187" s="552"/>
      <c r="EZ187" s="771">
        <v>0</v>
      </c>
      <c r="FA187" s="680"/>
      <c r="FB187" s="680"/>
      <c r="FC187" s="680"/>
      <c r="FD187" s="680"/>
      <c r="FE187" s="680"/>
      <c r="FF187" s="680"/>
      <c r="FG187" s="680"/>
      <c r="FH187" s="680"/>
      <c r="FI187" s="680"/>
      <c r="FJ187" s="680"/>
      <c r="FK187" s="680"/>
      <c r="FL187" s="680"/>
    </row>
    <row r="188" spans="1:168" ht="14.25" thickBot="1">
      <c r="A188" s="91"/>
      <c r="B188" s="951" t="str">
        <f t="shared" si="271"/>
        <v>3.2</v>
      </c>
      <c r="C188" s="981" t="str">
        <f t="shared" si="218"/>
        <v>風害・砂塵、日照阻害の抑制</v>
      </c>
      <c r="D188" s="982" t="e">
        <f>IF(I$183=0,0,G188/I$183)</f>
        <v>#REF!</v>
      </c>
      <c r="E188" s="982" t="e">
        <f>IF(J$183=0,0,H188/J$183)</f>
        <v>#REF!</v>
      </c>
      <c r="F188" s="91"/>
      <c r="G188" s="983" t="e">
        <f t="shared" si="320"/>
        <v>#REF!</v>
      </c>
      <c r="H188" s="983" t="e">
        <f t="shared" si="321"/>
        <v>#REF!</v>
      </c>
      <c r="I188" s="983" t="e">
        <f>SUM(G189:G191)</f>
        <v>#REF!</v>
      </c>
      <c r="J188" s="983" t="e">
        <f>SUM(H189:H191)</f>
        <v>#REF!</v>
      </c>
      <c r="K188" s="983" t="e">
        <f>IF(#REF!=0,0,1)</f>
        <v>#REF!</v>
      </c>
      <c r="L188" s="983" t="e">
        <f>IF(#REF!=0,0,1)</f>
        <v>#REF!</v>
      </c>
      <c r="M188" s="983">
        <f t="shared" si="287"/>
        <v>0.4</v>
      </c>
      <c r="N188" s="983">
        <f t="shared" si="276"/>
        <v>0</v>
      </c>
      <c r="O188" s="91"/>
      <c r="P188" s="1206"/>
      <c r="Q188" s="986">
        <v>3.2</v>
      </c>
      <c r="R188" s="1100" t="s">
        <v>688</v>
      </c>
      <c r="S188" s="1119"/>
      <c r="T188" s="1068"/>
      <c r="U188" s="892"/>
      <c r="V188" s="835">
        <f t="shared" si="259"/>
        <v>0</v>
      </c>
      <c r="W188" s="812">
        <f t="shared" si="252"/>
        <v>0</v>
      </c>
      <c r="X188" s="91"/>
      <c r="Y188" s="929">
        <f t="shared" si="237"/>
        <v>0</v>
      </c>
      <c r="Z188" s="929">
        <f t="shared" si="238"/>
        <v>0</v>
      </c>
      <c r="AA188" s="929">
        <f t="shared" si="239"/>
        <v>0</v>
      </c>
      <c r="AB188" s="929">
        <f t="shared" si="240"/>
        <v>0</v>
      </c>
      <c r="AC188" s="929">
        <f t="shared" si="241"/>
        <v>0</v>
      </c>
      <c r="AD188" s="929">
        <f t="shared" si="242"/>
        <v>0</v>
      </c>
      <c r="AE188" s="929">
        <f t="shared" si="243"/>
        <v>0</v>
      </c>
      <c r="AF188" s="929">
        <f t="shared" si="244"/>
        <v>0</v>
      </c>
      <c r="AG188" s="929">
        <f t="shared" si="245"/>
        <v>0</v>
      </c>
      <c r="AH188" s="929">
        <f t="shared" si="246"/>
        <v>0</v>
      </c>
      <c r="AI188" s="929">
        <f t="shared" si="247"/>
        <v>0</v>
      </c>
      <c r="AJ188" s="929">
        <f t="shared" si="248"/>
        <v>0</v>
      </c>
      <c r="AK188" s="929">
        <f t="shared" si="249"/>
        <v>0</v>
      </c>
      <c r="AL188" s="91"/>
      <c r="AM188" s="1207" t="s">
        <v>952</v>
      </c>
      <c r="AN188" s="1207" t="s">
        <v>952</v>
      </c>
      <c r="AO188" s="1207" t="s">
        <v>952</v>
      </c>
      <c r="AP188" s="1207" t="s">
        <v>952</v>
      </c>
      <c r="AQ188" s="1207" t="s">
        <v>952</v>
      </c>
      <c r="AR188" s="1207" t="s">
        <v>952</v>
      </c>
      <c r="AS188" s="1207" t="s">
        <v>952</v>
      </c>
      <c r="AT188" s="1207" t="s">
        <v>952</v>
      </c>
      <c r="AU188" s="1207" t="s">
        <v>952</v>
      </c>
      <c r="AV188" s="1207" t="s">
        <v>952</v>
      </c>
      <c r="AW188" s="1207" t="s">
        <v>952</v>
      </c>
      <c r="AX188" s="1207" t="s">
        <v>952</v>
      </c>
      <c r="AY188" s="1207" t="s">
        <v>952</v>
      </c>
      <c r="AZ188" s="91"/>
      <c r="BA188" s="1123"/>
      <c r="BB188" s="1123" t="e">
        <f t="shared" si="250"/>
        <v>#REF!</v>
      </c>
      <c r="BC188" s="1123"/>
      <c r="BD188" s="1124" t="e">
        <f>BR188*#REF!</f>
        <v>#REF!</v>
      </c>
      <c r="BE188" s="1124" t="e">
        <f>BS188*#REF!</f>
        <v>#REF!</v>
      </c>
      <c r="BF188" s="1124" t="e">
        <f>BT188*#REF!</f>
        <v>#REF!</v>
      </c>
      <c r="BG188" s="1124" t="e">
        <f>BU188*#REF!</f>
        <v>#REF!</v>
      </c>
      <c r="BH188" s="1124" t="e">
        <f>BV188*#REF!</f>
        <v>#REF!</v>
      </c>
      <c r="BI188" s="1124" t="e">
        <f>BW188*#REF!</f>
        <v>#REF!</v>
      </c>
      <c r="BJ188" s="1124" t="e">
        <f>BX188*#REF!</f>
        <v>#REF!</v>
      </c>
      <c r="BK188" s="1124" t="e">
        <f>BY188*#REF!</f>
        <v>#REF!</v>
      </c>
      <c r="BL188" s="1124" t="e">
        <f>BZ188*#REF!</f>
        <v>#REF!</v>
      </c>
      <c r="BM188" s="1124" t="e">
        <f>CA188*#REF!</f>
        <v>#REF!</v>
      </c>
      <c r="BN188" s="91"/>
      <c r="BO188" s="1197" t="str">
        <f t="shared" si="288"/>
        <v>3.2</v>
      </c>
      <c r="BP188" s="1198" t="str">
        <f t="shared" si="289"/>
        <v>LR3 3</v>
      </c>
      <c r="BQ188" s="981" t="str">
        <f t="shared" si="290"/>
        <v>風害・砂塵、日照阻害の抑制</v>
      </c>
      <c r="BR188" s="1125">
        <f t="shared" si="291"/>
        <v>0.4</v>
      </c>
      <c r="BS188" s="1125">
        <f t="shared" si="292"/>
        <v>0.4</v>
      </c>
      <c r="BT188" s="1125">
        <f t="shared" si="293"/>
        <v>0.4</v>
      </c>
      <c r="BU188" s="1125">
        <f t="shared" si="294"/>
        <v>0.4</v>
      </c>
      <c r="BV188" s="1125">
        <f t="shared" si="295"/>
        <v>0.4</v>
      </c>
      <c r="BW188" s="1125">
        <f t="shared" si="296"/>
        <v>0.4</v>
      </c>
      <c r="BX188" s="1125">
        <f t="shared" si="297"/>
        <v>0.4</v>
      </c>
      <c r="BY188" s="1125">
        <f t="shared" si="298"/>
        <v>0.4</v>
      </c>
      <c r="BZ188" s="1125">
        <f t="shared" si="299"/>
        <v>0.4</v>
      </c>
      <c r="CA188" s="1125">
        <f t="shared" si="300"/>
        <v>0.4</v>
      </c>
      <c r="CB188" s="1126">
        <f t="shared" si="301"/>
        <v>0</v>
      </c>
      <c r="CC188" s="1125">
        <f t="shared" si="302"/>
        <v>0</v>
      </c>
      <c r="CD188" s="1125">
        <f t="shared" si="303"/>
        <v>0</v>
      </c>
      <c r="CF188" s="614" t="s">
        <v>481</v>
      </c>
      <c r="CG188" s="555" t="s">
        <v>695</v>
      </c>
      <c r="CH188" s="552" t="s">
        <v>482</v>
      </c>
      <c r="CI188" s="600">
        <v>0.4</v>
      </c>
      <c r="CJ188" s="600">
        <v>0.4</v>
      </c>
      <c r="CK188" s="600">
        <v>0.4</v>
      </c>
      <c r="CL188" s="600">
        <v>0.4</v>
      </c>
      <c r="CM188" s="600">
        <v>0.4</v>
      </c>
      <c r="CN188" s="600">
        <v>0.4</v>
      </c>
      <c r="CO188" s="600">
        <v>0.4</v>
      </c>
      <c r="CP188" s="600">
        <v>0.4</v>
      </c>
      <c r="CQ188" s="600">
        <v>0.4</v>
      </c>
      <c r="CR188" s="600">
        <v>0.4</v>
      </c>
      <c r="CS188" s="601"/>
      <c r="CT188" s="600"/>
      <c r="CU188" s="600"/>
      <c r="CW188" s="614" t="s">
        <v>481</v>
      </c>
      <c r="CX188" s="555" t="s">
        <v>695</v>
      </c>
      <c r="CY188" s="552" t="s">
        <v>190</v>
      </c>
      <c r="CZ188" s="600">
        <v>0.4</v>
      </c>
      <c r="DA188" s="600">
        <v>0.4</v>
      </c>
      <c r="DB188" s="600">
        <v>0.4</v>
      </c>
      <c r="DC188" s="600">
        <v>0.4</v>
      </c>
      <c r="DD188" s="600">
        <v>0.4</v>
      </c>
      <c r="DE188" s="600">
        <v>0.4</v>
      </c>
      <c r="DF188" s="600">
        <v>0.4</v>
      </c>
      <c r="DG188" s="600">
        <v>0.4</v>
      </c>
      <c r="DH188" s="600">
        <v>0.4</v>
      </c>
      <c r="DI188" s="600">
        <v>0.4</v>
      </c>
      <c r="DJ188" s="601"/>
      <c r="DK188" s="600"/>
      <c r="DL188" s="600"/>
      <c r="DN188" s="614" t="s">
        <v>481</v>
      </c>
      <c r="DO188" s="555" t="s">
        <v>695</v>
      </c>
      <c r="DP188" s="552" t="s">
        <v>189</v>
      </c>
      <c r="DQ188" s="600">
        <v>0.4</v>
      </c>
      <c r="DR188" s="600">
        <v>0.4</v>
      </c>
      <c r="DS188" s="600">
        <v>0.4</v>
      </c>
      <c r="DT188" s="600">
        <v>0.4</v>
      </c>
      <c r="DU188" s="600">
        <v>0.4</v>
      </c>
      <c r="DV188" s="600">
        <v>0.4</v>
      </c>
      <c r="DW188" s="600">
        <v>0.4</v>
      </c>
      <c r="DX188" s="600">
        <v>0.4</v>
      </c>
      <c r="DY188" s="600">
        <v>0.4</v>
      </c>
      <c r="DZ188" s="600">
        <v>0.4</v>
      </c>
      <c r="EA188" s="601"/>
      <c r="EB188" s="600"/>
      <c r="EC188" s="600"/>
      <c r="ED188" s="654"/>
      <c r="EF188" s="614" t="s">
        <v>402</v>
      </c>
      <c r="EG188" s="555" t="s">
        <v>695</v>
      </c>
      <c r="EH188" s="552" t="s">
        <v>189</v>
      </c>
      <c r="EI188" s="706">
        <f t="shared" si="260"/>
        <v>0.4</v>
      </c>
      <c r="EJ188" s="706">
        <f t="shared" si="253"/>
        <v>0.4</v>
      </c>
      <c r="EK188" s="706">
        <f t="shared" si="254"/>
        <v>0.4</v>
      </c>
      <c r="EL188" s="706">
        <f t="shared" si="255"/>
        <v>0.4</v>
      </c>
      <c r="EM188" s="706">
        <f t="shared" si="313"/>
        <v>0.4</v>
      </c>
      <c r="EN188" s="706">
        <f t="shared" si="314"/>
        <v>0.4</v>
      </c>
      <c r="EO188" s="706">
        <f t="shared" si="315"/>
        <v>0.4</v>
      </c>
      <c r="EP188" s="706">
        <f t="shared" si="256"/>
        <v>0.4</v>
      </c>
      <c r="EQ188" s="706">
        <f t="shared" si="257"/>
        <v>0.4</v>
      </c>
      <c r="ER188" s="706">
        <f t="shared" si="258"/>
        <v>0.4</v>
      </c>
      <c r="ES188" s="707">
        <f t="shared" si="316"/>
        <v>0</v>
      </c>
      <c r="ET188" s="706">
        <f t="shared" si="317"/>
        <v>0</v>
      </c>
      <c r="EU188" s="706">
        <f t="shared" si="318"/>
        <v>0</v>
      </c>
      <c r="EW188" s="614" t="s">
        <v>402</v>
      </c>
      <c r="EX188" s="555" t="s">
        <v>695</v>
      </c>
      <c r="EY188" s="552"/>
      <c r="EZ188" s="771">
        <v>0</v>
      </c>
      <c r="FA188" s="683"/>
      <c r="FB188" s="683"/>
      <c r="FC188" s="683"/>
      <c r="FD188" s="683"/>
      <c r="FE188" s="683"/>
      <c r="FF188" s="683"/>
      <c r="FG188" s="683"/>
      <c r="FH188" s="683"/>
      <c r="FI188" s="683"/>
      <c r="FJ188" s="762"/>
      <c r="FK188" s="683"/>
      <c r="FL188" s="683"/>
    </row>
    <row r="189" spans="1:168">
      <c r="A189" s="91"/>
      <c r="B189" s="951" t="str">
        <f t="shared" ref="B189:B194" si="322">BO189</f>
        <v>3.2.1</v>
      </c>
      <c r="C189" s="1200" t="str">
        <f t="shared" si="218"/>
        <v>風害の抑制</v>
      </c>
      <c r="D189" s="982" t="e">
        <f t="shared" ref="D189:E191" si="323">IF(I$188=0,0,G189/I$188)</f>
        <v>#REF!</v>
      </c>
      <c r="E189" s="982" t="e">
        <f t="shared" si="323"/>
        <v>#REF!</v>
      </c>
      <c r="F189" s="91"/>
      <c r="G189" s="983" t="e">
        <f t="shared" si="320"/>
        <v>#REF!</v>
      </c>
      <c r="H189" s="983" t="e">
        <f t="shared" si="321"/>
        <v>#REF!</v>
      </c>
      <c r="I189" s="983"/>
      <c r="J189" s="983"/>
      <c r="K189" s="983" t="e">
        <f>IF(#REF!=0,0,1)</f>
        <v>#REF!</v>
      </c>
      <c r="L189" s="983" t="e">
        <f>IF(#REF!=0,0,1)</f>
        <v>#REF!</v>
      </c>
      <c r="M189" s="983">
        <f t="shared" si="287"/>
        <v>0.7</v>
      </c>
      <c r="N189" s="983">
        <f t="shared" si="276"/>
        <v>0</v>
      </c>
      <c r="O189" s="91"/>
      <c r="P189" s="1206"/>
      <c r="Q189" s="1028"/>
      <c r="R189" s="1008">
        <v>1</v>
      </c>
      <c r="S189" s="1100" t="s">
        <v>484</v>
      </c>
      <c r="T189" s="1029"/>
      <c r="U189" s="892"/>
      <c r="V189" s="817">
        <f t="shared" si="259"/>
        <v>0</v>
      </c>
      <c r="W189" s="838">
        <f t="shared" si="252"/>
        <v>0</v>
      </c>
      <c r="X189" s="91"/>
      <c r="Y189" s="929">
        <f t="shared" si="237"/>
        <v>0</v>
      </c>
      <c r="Z189" s="929">
        <f t="shared" si="238"/>
        <v>0</v>
      </c>
      <c r="AA189" s="929">
        <f t="shared" si="239"/>
        <v>0</v>
      </c>
      <c r="AB189" s="929">
        <f t="shared" si="240"/>
        <v>0</v>
      </c>
      <c r="AC189" s="929">
        <f t="shared" si="241"/>
        <v>0</v>
      </c>
      <c r="AD189" s="929">
        <f t="shared" si="242"/>
        <v>0</v>
      </c>
      <c r="AE189" s="929">
        <f t="shared" si="243"/>
        <v>0</v>
      </c>
      <c r="AF189" s="929">
        <f t="shared" si="244"/>
        <v>0</v>
      </c>
      <c r="AG189" s="929">
        <f t="shared" si="245"/>
        <v>0</v>
      </c>
      <c r="AH189" s="929">
        <f t="shared" si="246"/>
        <v>0</v>
      </c>
      <c r="AI189" s="929">
        <f t="shared" si="247"/>
        <v>0</v>
      </c>
      <c r="AJ189" s="929">
        <f t="shared" si="248"/>
        <v>0</v>
      </c>
      <c r="AK189" s="929">
        <f t="shared" si="249"/>
        <v>0</v>
      </c>
      <c r="AL189" s="91"/>
      <c r="AM189" s="784"/>
      <c r="AN189" s="784"/>
      <c r="AO189" s="784"/>
      <c r="AP189" s="784"/>
      <c r="AQ189" s="784"/>
      <c r="AR189" s="784"/>
      <c r="AS189" s="784"/>
      <c r="AT189" s="784"/>
      <c r="AU189" s="784"/>
      <c r="AV189" s="784"/>
      <c r="AW189" s="784"/>
      <c r="AX189" s="784"/>
      <c r="AY189" s="784"/>
      <c r="AZ189" s="91"/>
      <c r="BA189" s="990"/>
      <c r="BB189" s="990" t="e">
        <f t="shared" si="250"/>
        <v>#REF!</v>
      </c>
      <c r="BC189" s="990"/>
      <c r="BD189" s="991" t="e">
        <f>BR189*#REF!</f>
        <v>#REF!</v>
      </c>
      <c r="BE189" s="991" t="e">
        <f>BS189*#REF!</f>
        <v>#REF!</v>
      </c>
      <c r="BF189" s="991" t="e">
        <f>BT189*#REF!</f>
        <v>#REF!</v>
      </c>
      <c r="BG189" s="991" t="e">
        <f>BU189*#REF!</f>
        <v>#REF!</v>
      </c>
      <c r="BH189" s="991" t="e">
        <f>BV189*#REF!</f>
        <v>#REF!</v>
      </c>
      <c r="BI189" s="991" t="e">
        <f>BW189*#REF!</f>
        <v>#REF!</v>
      </c>
      <c r="BJ189" s="991" t="e">
        <f>BX189*#REF!</f>
        <v>#REF!</v>
      </c>
      <c r="BK189" s="991" t="e">
        <f>BY189*#REF!</f>
        <v>#REF!</v>
      </c>
      <c r="BL189" s="991" t="e">
        <f>BZ189*#REF!</f>
        <v>#REF!</v>
      </c>
      <c r="BM189" s="991" t="e">
        <f>CA189*#REF!</f>
        <v>#REF!</v>
      </c>
      <c r="BN189" s="91"/>
      <c r="BO189" s="1201" t="str">
        <f t="shared" si="288"/>
        <v>3.2.1</v>
      </c>
      <c r="BP189" s="1198" t="str">
        <f t="shared" si="289"/>
        <v>LR3 3.2</v>
      </c>
      <c r="BQ189" s="1200" t="str">
        <f t="shared" si="290"/>
        <v>風害の抑制</v>
      </c>
      <c r="BR189" s="993">
        <f t="shared" si="291"/>
        <v>0.7</v>
      </c>
      <c r="BS189" s="993">
        <f t="shared" si="292"/>
        <v>0.7</v>
      </c>
      <c r="BT189" s="993">
        <f t="shared" si="293"/>
        <v>0.7</v>
      </c>
      <c r="BU189" s="993">
        <f t="shared" si="294"/>
        <v>0.7</v>
      </c>
      <c r="BV189" s="993">
        <f t="shared" si="295"/>
        <v>0.7</v>
      </c>
      <c r="BW189" s="993">
        <f t="shared" si="296"/>
        <v>0.7</v>
      </c>
      <c r="BX189" s="993">
        <f t="shared" si="297"/>
        <v>0.6</v>
      </c>
      <c r="BY189" s="993">
        <f t="shared" si="298"/>
        <v>0.7</v>
      </c>
      <c r="BZ189" s="993">
        <f t="shared" si="299"/>
        <v>0.7</v>
      </c>
      <c r="CA189" s="993">
        <f t="shared" si="300"/>
        <v>0.7</v>
      </c>
      <c r="CB189" s="1126">
        <f t="shared" si="301"/>
        <v>0</v>
      </c>
      <c r="CC189" s="1125">
        <f t="shared" si="302"/>
        <v>0</v>
      </c>
      <c r="CD189" s="1125">
        <f t="shared" si="303"/>
        <v>0</v>
      </c>
      <c r="CF189" s="614" t="s">
        <v>483</v>
      </c>
      <c r="CG189" s="555" t="s">
        <v>614</v>
      </c>
      <c r="CH189" s="615" t="s">
        <v>484</v>
      </c>
      <c r="CI189" s="558">
        <v>0.7</v>
      </c>
      <c r="CJ189" s="558">
        <v>0.7</v>
      </c>
      <c r="CK189" s="558">
        <v>0.7</v>
      </c>
      <c r="CL189" s="558">
        <v>0.7</v>
      </c>
      <c r="CM189" s="558">
        <v>0.7</v>
      </c>
      <c r="CN189" s="558">
        <v>0.7</v>
      </c>
      <c r="CO189" s="572">
        <v>0.6</v>
      </c>
      <c r="CP189" s="558">
        <v>0.7</v>
      </c>
      <c r="CQ189" s="558">
        <v>0.7</v>
      </c>
      <c r="CR189" s="558">
        <v>0.7</v>
      </c>
      <c r="CS189" s="601"/>
      <c r="CT189" s="600"/>
      <c r="CU189" s="600"/>
      <c r="CW189" s="614" t="s">
        <v>483</v>
      </c>
      <c r="CX189" s="555" t="s">
        <v>614</v>
      </c>
      <c r="CY189" s="615" t="s">
        <v>484</v>
      </c>
      <c r="CZ189" s="558">
        <v>0.7</v>
      </c>
      <c r="DA189" s="558">
        <v>0.7</v>
      </c>
      <c r="DB189" s="558">
        <v>0.7</v>
      </c>
      <c r="DC189" s="558">
        <v>0.7</v>
      </c>
      <c r="DD189" s="558">
        <v>0.7</v>
      </c>
      <c r="DE189" s="558">
        <v>0.7</v>
      </c>
      <c r="DF189" s="600">
        <v>0.6</v>
      </c>
      <c r="DG189" s="558">
        <v>0.7</v>
      </c>
      <c r="DH189" s="558">
        <v>0.7</v>
      </c>
      <c r="DI189" s="558">
        <v>0.7</v>
      </c>
      <c r="DJ189" s="601"/>
      <c r="DK189" s="600"/>
      <c r="DL189" s="600"/>
      <c r="DN189" s="614" t="s">
        <v>483</v>
      </c>
      <c r="DO189" s="555" t="s">
        <v>614</v>
      </c>
      <c r="DP189" s="615" t="s">
        <v>484</v>
      </c>
      <c r="DQ189" s="558">
        <v>0.7</v>
      </c>
      <c r="DR189" s="558">
        <v>0.7</v>
      </c>
      <c r="DS189" s="558">
        <v>0.7</v>
      </c>
      <c r="DT189" s="558">
        <v>0.7</v>
      </c>
      <c r="DU189" s="558">
        <v>0.7</v>
      </c>
      <c r="DV189" s="558">
        <v>0.7</v>
      </c>
      <c r="DW189" s="600">
        <v>0.6</v>
      </c>
      <c r="DX189" s="558">
        <v>0.7</v>
      </c>
      <c r="DY189" s="558">
        <v>0.7</v>
      </c>
      <c r="DZ189" s="558">
        <v>0.7</v>
      </c>
      <c r="EA189" s="601"/>
      <c r="EB189" s="600"/>
      <c r="EC189" s="600"/>
      <c r="ED189" s="654"/>
      <c r="EF189" s="614" t="s">
        <v>315</v>
      </c>
      <c r="EG189" s="555" t="s">
        <v>614</v>
      </c>
      <c r="EH189" s="615" t="s">
        <v>484</v>
      </c>
      <c r="EI189" s="691">
        <f t="shared" si="260"/>
        <v>0.7</v>
      </c>
      <c r="EJ189" s="691">
        <f t="shared" si="253"/>
        <v>0.7</v>
      </c>
      <c r="EK189" s="691">
        <f t="shared" si="254"/>
        <v>0.7</v>
      </c>
      <c r="EL189" s="691">
        <f t="shared" si="255"/>
        <v>0.7</v>
      </c>
      <c r="EM189" s="691">
        <f t="shared" si="313"/>
        <v>0.7</v>
      </c>
      <c r="EN189" s="691">
        <f t="shared" si="314"/>
        <v>0.7</v>
      </c>
      <c r="EO189" s="706">
        <f t="shared" si="315"/>
        <v>0.6</v>
      </c>
      <c r="EP189" s="691">
        <f t="shared" si="256"/>
        <v>0.7</v>
      </c>
      <c r="EQ189" s="691">
        <f t="shared" si="257"/>
        <v>0.7</v>
      </c>
      <c r="ER189" s="691">
        <f t="shared" si="258"/>
        <v>0.7</v>
      </c>
      <c r="ES189" s="707">
        <f t="shared" si="316"/>
        <v>0</v>
      </c>
      <c r="ET189" s="706">
        <f t="shared" si="317"/>
        <v>0</v>
      </c>
      <c r="EU189" s="706">
        <f t="shared" si="318"/>
        <v>0</v>
      </c>
      <c r="EW189" s="614" t="s">
        <v>315</v>
      </c>
      <c r="EX189" s="555" t="s">
        <v>614</v>
      </c>
      <c r="EY189" s="615"/>
      <c r="EZ189" s="771">
        <v>0</v>
      </c>
      <c r="FA189" s="680"/>
      <c r="FB189" s="680"/>
      <c r="FC189" s="680"/>
      <c r="FD189" s="680"/>
      <c r="FE189" s="680"/>
      <c r="FF189" s="683"/>
      <c r="FG189" s="680"/>
      <c r="FH189" s="680"/>
      <c r="FI189" s="680"/>
      <c r="FJ189" s="762"/>
      <c r="FK189" s="683"/>
      <c r="FL189" s="683"/>
    </row>
    <row r="190" spans="1:168">
      <c r="A190" s="91"/>
      <c r="B190" s="951" t="str">
        <f t="shared" si="322"/>
        <v>3.2.2</v>
      </c>
      <c r="C190" s="1200" t="str">
        <f t="shared" si="218"/>
        <v>砂塵の抑制</v>
      </c>
      <c r="D190" s="982" t="e">
        <f t="shared" si="323"/>
        <v>#REF!</v>
      </c>
      <c r="E190" s="982" t="e">
        <f t="shared" si="323"/>
        <v>#REF!</v>
      </c>
      <c r="F190" s="91"/>
      <c r="G190" s="983" t="e">
        <f t="shared" si="320"/>
        <v>#REF!</v>
      </c>
      <c r="H190" s="983" t="e">
        <f t="shared" si="321"/>
        <v>#REF!</v>
      </c>
      <c r="I190" s="983"/>
      <c r="J190" s="983"/>
      <c r="K190" s="983" t="e">
        <f>IF(#REF!=0,0,1)</f>
        <v>#REF!</v>
      </c>
      <c r="L190" s="983" t="e">
        <f>IF(#REF!=0,0,1)</f>
        <v>#REF!</v>
      </c>
      <c r="M190" s="983">
        <f t="shared" si="287"/>
        <v>0</v>
      </c>
      <c r="N190" s="983">
        <f t="shared" si="276"/>
        <v>0</v>
      </c>
      <c r="O190" s="91"/>
      <c r="P190" s="1206"/>
      <c r="Q190" s="1028"/>
      <c r="R190" s="1008">
        <v>2</v>
      </c>
      <c r="S190" s="1100" t="s">
        <v>300</v>
      </c>
      <c r="T190" s="1029"/>
      <c r="U190" s="892"/>
      <c r="V190" s="804">
        <f t="shared" si="259"/>
        <v>0</v>
      </c>
      <c r="W190" s="805">
        <f t="shared" si="252"/>
        <v>0</v>
      </c>
      <c r="X190" s="91"/>
      <c r="Y190" s="929">
        <f t="shared" si="237"/>
        <v>0</v>
      </c>
      <c r="Z190" s="929">
        <f t="shared" si="238"/>
        <v>0</v>
      </c>
      <c r="AA190" s="929">
        <f t="shared" si="239"/>
        <v>0</v>
      </c>
      <c r="AB190" s="929">
        <f t="shared" si="240"/>
        <v>0</v>
      </c>
      <c r="AC190" s="929">
        <f t="shared" si="241"/>
        <v>0</v>
      </c>
      <c r="AD190" s="929">
        <f t="shared" si="242"/>
        <v>0</v>
      </c>
      <c r="AE190" s="929">
        <f t="shared" si="243"/>
        <v>0</v>
      </c>
      <c r="AF190" s="929">
        <f t="shared" si="244"/>
        <v>0</v>
      </c>
      <c r="AG190" s="929">
        <f t="shared" si="245"/>
        <v>0</v>
      </c>
      <c r="AH190" s="929">
        <f t="shared" si="246"/>
        <v>0</v>
      </c>
      <c r="AI190" s="929">
        <f t="shared" si="247"/>
        <v>0</v>
      </c>
      <c r="AJ190" s="929">
        <f t="shared" si="248"/>
        <v>0</v>
      </c>
      <c r="AK190" s="929">
        <f t="shared" si="249"/>
        <v>0</v>
      </c>
      <c r="AL190" s="91"/>
      <c r="AM190" s="785"/>
      <c r="AN190" s="785"/>
      <c r="AO190" s="785"/>
      <c r="AP190" s="785"/>
      <c r="AQ190" s="785"/>
      <c r="AR190" s="785"/>
      <c r="AS190" s="785"/>
      <c r="AT190" s="785"/>
      <c r="AU190" s="785"/>
      <c r="AV190" s="785"/>
      <c r="AW190" s="785"/>
      <c r="AX190" s="785"/>
      <c r="AY190" s="785"/>
      <c r="AZ190" s="91"/>
      <c r="BA190" s="990"/>
      <c r="BB190" s="990" t="e">
        <f t="shared" si="250"/>
        <v>#REF!</v>
      </c>
      <c r="BC190" s="990"/>
      <c r="BD190" s="991" t="e">
        <f>BR190*#REF!</f>
        <v>#REF!</v>
      </c>
      <c r="BE190" s="991" t="e">
        <f>BS190*#REF!</f>
        <v>#REF!</v>
      </c>
      <c r="BF190" s="991" t="e">
        <f>BT190*#REF!</f>
        <v>#REF!</v>
      </c>
      <c r="BG190" s="991" t="e">
        <f>BU190*#REF!</f>
        <v>#REF!</v>
      </c>
      <c r="BH190" s="991" t="e">
        <f>BV190*#REF!</f>
        <v>#REF!</v>
      </c>
      <c r="BI190" s="991" t="e">
        <f>BW190*#REF!</f>
        <v>#REF!</v>
      </c>
      <c r="BJ190" s="991" t="e">
        <f>BX190*#REF!</f>
        <v>#REF!</v>
      </c>
      <c r="BK190" s="991" t="e">
        <f>BY190*#REF!</f>
        <v>#REF!</v>
      </c>
      <c r="BL190" s="991" t="e">
        <f>BZ190*#REF!</f>
        <v>#REF!</v>
      </c>
      <c r="BM190" s="991" t="e">
        <f>CA190*#REF!</f>
        <v>#REF!</v>
      </c>
      <c r="BN190" s="91"/>
      <c r="BO190" s="1201" t="str">
        <f t="shared" si="288"/>
        <v>3.2.2</v>
      </c>
      <c r="BP190" s="1198" t="str">
        <f t="shared" si="289"/>
        <v>LR3 3.2</v>
      </c>
      <c r="BQ190" s="1200" t="str">
        <f t="shared" si="290"/>
        <v>砂塵の抑制</v>
      </c>
      <c r="BR190" s="993">
        <f t="shared" si="291"/>
        <v>0</v>
      </c>
      <c r="BS190" s="993">
        <f t="shared" si="292"/>
        <v>0</v>
      </c>
      <c r="BT190" s="993">
        <f t="shared" si="293"/>
        <v>0</v>
      </c>
      <c r="BU190" s="993">
        <f t="shared" si="294"/>
        <v>0</v>
      </c>
      <c r="BV190" s="993">
        <f t="shared" si="295"/>
        <v>0</v>
      </c>
      <c r="BW190" s="993">
        <f t="shared" si="296"/>
        <v>0</v>
      </c>
      <c r="BX190" s="993">
        <f t="shared" si="297"/>
        <v>0.2</v>
      </c>
      <c r="BY190" s="993">
        <f t="shared" si="298"/>
        <v>0</v>
      </c>
      <c r="BZ190" s="993">
        <f t="shared" si="299"/>
        <v>0</v>
      </c>
      <c r="CA190" s="993">
        <f t="shared" si="300"/>
        <v>0</v>
      </c>
      <c r="CB190" s="1126">
        <f t="shared" si="301"/>
        <v>0</v>
      </c>
      <c r="CC190" s="1125">
        <f t="shared" si="302"/>
        <v>0</v>
      </c>
      <c r="CD190" s="1125">
        <f t="shared" si="303"/>
        <v>0</v>
      </c>
      <c r="CF190" s="614" t="s">
        <v>717</v>
      </c>
      <c r="CG190" s="555" t="s">
        <v>615</v>
      </c>
      <c r="CH190" s="615" t="s">
        <v>300</v>
      </c>
      <c r="CI190" s="558"/>
      <c r="CJ190" s="558"/>
      <c r="CK190" s="558"/>
      <c r="CL190" s="558"/>
      <c r="CM190" s="558"/>
      <c r="CN190" s="558"/>
      <c r="CO190" s="572">
        <v>0.2</v>
      </c>
      <c r="CP190" s="558"/>
      <c r="CQ190" s="558"/>
      <c r="CR190" s="558"/>
      <c r="CS190" s="601"/>
      <c r="CT190" s="600"/>
      <c r="CU190" s="600"/>
      <c r="CW190" s="614" t="s">
        <v>485</v>
      </c>
      <c r="CX190" s="555" t="s">
        <v>486</v>
      </c>
      <c r="CY190" s="615" t="s">
        <v>300</v>
      </c>
      <c r="CZ190" s="558"/>
      <c r="DA190" s="558"/>
      <c r="DB190" s="558"/>
      <c r="DC190" s="558"/>
      <c r="DD190" s="558"/>
      <c r="DE190" s="558"/>
      <c r="DF190" s="600">
        <v>0.2</v>
      </c>
      <c r="DG190" s="558"/>
      <c r="DH190" s="558"/>
      <c r="DI190" s="558"/>
      <c r="DJ190" s="601"/>
      <c r="DK190" s="600"/>
      <c r="DL190" s="600"/>
      <c r="DN190" s="614" t="s">
        <v>485</v>
      </c>
      <c r="DO190" s="555" t="s">
        <v>486</v>
      </c>
      <c r="DP190" s="615" t="s">
        <v>300</v>
      </c>
      <c r="DQ190" s="558"/>
      <c r="DR190" s="558"/>
      <c r="DS190" s="558"/>
      <c r="DT190" s="558"/>
      <c r="DU190" s="558"/>
      <c r="DV190" s="558"/>
      <c r="DW190" s="600">
        <v>0.2</v>
      </c>
      <c r="DX190" s="558"/>
      <c r="DY190" s="558"/>
      <c r="DZ190" s="558"/>
      <c r="EA190" s="601"/>
      <c r="EB190" s="600"/>
      <c r="EC190" s="600"/>
      <c r="ED190" s="654"/>
      <c r="EF190" s="614" t="s">
        <v>316</v>
      </c>
      <c r="EG190" s="555" t="s">
        <v>486</v>
      </c>
      <c r="EH190" s="615" t="s">
        <v>300</v>
      </c>
      <c r="EI190" s="691">
        <f t="shared" si="260"/>
        <v>0</v>
      </c>
      <c r="EJ190" s="691">
        <f t="shared" si="253"/>
        <v>0</v>
      </c>
      <c r="EK190" s="691">
        <f t="shared" si="254"/>
        <v>0</v>
      </c>
      <c r="EL190" s="691">
        <f t="shared" si="255"/>
        <v>0</v>
      </c>
      <c r="EM190" s="691">
        <f t="shared" si="313"/>
        <v>0</v>
      </c>
      <c r="EN190" s="691">
        <f t="shared" si="314"/>
        <v>0</v>
      </c>
      <c r="EO190" s="706">
        <f t="shared" si="315"/>
        <v>0.2</v>
      </c>
      <c r="EP190" s="691">
        <f t="shared" si="256"/>
        <v>0</v>
      </c>
      <c r="EQ190" s="691">
        <f t="shared" si="257"/>
        <v>0</v>
      </c>
      <c r="ER190" s="691">
        <f t="shared" si="258"/>
        <v>0</v>
      </c>
      <c r="ES190" s="707">
        <f t="shared" si="316"/>
        <v>0</v>
      </c>
      <c r="ET190" s="706">
        <f t="shared" si="317"/>
        <v>0</v>
      </c>
      <c r="EU190" s="706">
        <f t="shared" si="318"/>
        <v>0</v>
      </c>
      <c r="EW190" s="614" t="s">
        <v>316</v>
      </c>
      <c r="EX190" s="555" t="s">
        <v>486</v>
      </c>
      <c r="EY190" s="615"/>
      <c r="EZ190" s="680">
        <f>DQ190</f>
        <v>0</v>
      </c>
      <c r="FA190" s="680"/>
      <c r="FB190" s="680"/>
      <c r="FC190" s="680"/>
      <c r="FD190" s="680"/>
      <c r="FE190" s="680"/>
      <c r="FF190" s="683"/>
      <c r="FG190" s="680"/>
      <c r="FH190" s="680"/>
      <c r="FI190" s="680"/>
      <c r="FJ190" s="762"/>
      <c r="FK190" s="683"/>
      <c r="FL190" s="683"/>
    </row>
    <row r="191" spans="1:168" ht="14.25" thickBot="1">
      <c r="A191" s="91"/>
      <c r="B191" s="951" t="str">
        <f t="shared" si="322"/>
        <v>3.2.3</v>
      </c>
      <c r="C191" s="1200" t="str">
        <f t="shared" si="218"/>
        <v>日照阻害の抑制</v>
      </c>
      <c r="D191" s="982" t="e">
        <f t="shared" si="323"/>
        <v>#REF!</v>
      </c>
      <c r="E191" s="982" t="e">
        <f t="shared" si="323"/>
        <v>#REF!</v>
      </c>
      <c r="F191" s="91"/>
      <c r="G191" s="983" t="e">
        <f t="shared" si="320"/>
        <v>#REF!</v>
      </c>
      <c r="H191" s="983" t="e">
        <f t="shared" si="321"/>
        <v>#REF!</v>
      </c>
      <c r="I191" s="983"/>
      <c r="J191" s="983"/>
      <c r="K191" s="983" t="e">
        <f>IF(#REF!=0,0,1)</f>
        <v>#REF!</v>
      </c>
      <c r="L191" s="983" t="e">
        <f>IF(#REF!=0,0,1)</f>
        <v>#REF!</v>
      </c>
      <c r="M191" s="983">
        <f t="shared" si="287"/>
        <v>0.3</v>
      </c>
      <c r="N191" s="983">
        <f t="shared" si="276"/>
        <v>0</v>
      </c>
      <c r="O191" s="91"/>
      <c r="P191" s="1206"/>
      <c r="Q191" s="1028"/>
      <c r="R191" s="1069">
        <v>3</v>
      </c>
      <c r="S191" s="1100" t="s">
        <v>534</v>
      </c>
      <c r="T191" s="1029"/>
      <c r="U191" s="892"/>
      <c r="V191" s="815">
        <f t="shared" si="259"/>
        <v>0</v>
      </c>
      <c r="W191" s="837">
        <f t="shared" si="252"/>
        <v>0</v>
      </c>
      <c r="X191" s="91"/>
      <c r="Y191" s="929">
        <f t="shared" si="237"/>
        <v>0</v>
      </c>
      <c r="Z191" s="929">
        <f t="shared" si="238"/>
        <v>0</v>
      </c>
      <c r="AA191" s="929">
        <f t="shared" si="239"/>
        <v>0</v>
      </c>
      <c r="AB191" s="929">
        <f t="shared" si="240"/>
        <v>0</v>
      </c>
      <c r="AC191" s="929">
        <f t="shared" si="241"/>
        <v>0</v>
      </c>
      <c r="AD191" s="929">
        <f t="shared" si="242"/>
        <v>0</v>
      </c>
      <c r="AE191" s="929">
        <f t="shared" si="243"/>
        <v>0</v>
      </c>
      <c r="AF191" s="929">
        <f t="shared" si="244"/>
        <v>0</v>
      </c>
      <c r="AG191" s="929">
        <f t="shared" si="245"/>
        <v>0</v>
      </c>
      <c r="AH191" s="929">
        <f t="shared" si="246"/>
        <v>0</v>
      </c>
      <c r="AI191" s="929">
        <f t="shared" si="247"/>
        <v>0</v>
      </c>
      <c r="AJ191" s="929">
        <f t="shared" si="248"/>
        <v>0</v>
      </c>
      <c r="AK191" s="929">
        <f t="shared" si="249"/>
        <v>0</v>
      </c>
      <c r="AL191" s="91"/>
      <c r="AM191" s="785"/>
      <c r="AN191" s="785"/>
      <c r="AO191" s="785"/>
      <c r="AP191" s="785"/>
      <c r="AQ191" s="785"/>
      <c r="AR191" s="785"/>
      <c r="AS191" s="785"/>
      <c r="AT191" s="785"/>
      <c r="AU191" s="785"/>
      <c r="AV191" s="785"/>
      <c r="AW191" s="785"/>
      <c r="AX191" s="785"/>
      <c r="AY191" s="785"/>
      <c r="AZ191" s="91"/>
      <c r="BA191" s="990"/>
      <c r="BB191" s="990" t="e">
        <f t="shared" si="250"/>
        <v>#REF!</v>
      </c>
      <c r="BC191" s="990"/>
      <c r="BD191" s="991" t="e">
        <f>BR191*#REF!</f>
        <v>#REF!</v>
      </c>
      <c r="BE191" s="991" t="e">
        <f>BS191*#REF!</f>
        <v>#REF!</v>
      </c>
      <c r="BF191" s="991" t="e">
        <f>BT191*#REF!</f>
        <v>#REF!</v>
      </c>
      <c r="BG191" s="991" t="e">
        <f>BU191*#REF!</f>
        <v>#REF!</v>
      </c>
      <c r="BH191" s="991" t="e">
        <f>BV191*#REF!</f>
        <v>#REF!</v>
      </c>
      <c r="BI191" s="991" t="e">
        <f>BW191*#REF!</f>
        <v>#REF!</v>
      </c>
      <c r="BJ191" s="991" t="e">
        <f>BX191*#REF!</f>
        <v>#REF!</v>
      </c>
      <c r="BK191" s="991" t="e">
        <f>BY191*#REF!</f>
        <v>#REF!</v>
      </c>
      <c r="BL191" s="991" t="e">
        <f>BZ191*#REF!</f>
        <v>#REF!</v>
      </c>
      <c r="BM191" s="991" t="e">
        <f>CA191*#REF!</f>
        <v>#REF!</v>
      </c>
      <c r="BN191" s="91"/>
      <c r="BO191" s="1201" t="str">
        <f t="shared" si="288"/>
        <v>3.2.3</v>
      </c>
      <c r="BP191" s="1198" t="str">
        <f t="shared" si="289"/>
        <v>LR3 3.2</v>
      </c>
      <c r="BQ191" s="1200" t="str">
        <f t="shared" si="290"/>
        <v>日照阻害の抑制</v>
      </c>
      <c r="BR191" s="993">
        <f t="shared" si="291"/>
        <v>0.3</v>
      </c>
      <c r="BS191" s="993">
        <f t="shared" si="292"/>
        <v>0.3</v>
      </c>
      <c r="BT191" s="993">
        <f t="shared" si="293"/>
        <v>0.3</v>
      </c>
      <c r="BU191" s="993">
        <f t="shared" si="294"/>
        <v>0.3</v>
      </c>
      <c r="BV191" s="993">
        <f t="shared" si="295"/>
        <v>0.3</v>
      </c>
      <c r="BW191" s="993">
        <f t="shared" si="296"/>
        <v>0.3</v>
      </c>
      <c r="BX191" s="993">
        <f t="shared" si="297"/>
        <v>0.2</v>
      </c>
      <c r="BY191" s="993">
        <f t="shared" si="298"/>
        <v>0.3</v>
      </c>
      <c r="BZ191" s="993">
        <f t="shared" si="299"/>
        <v>0.3</v>
      </c>
      <c r="CA191" s="993">
        <f t="shared" si="300"/>
        <v>0.3</v>
      </c>
      <c r="CB191" s="1126">
        <f t="shared" si="301"/>
        <v>0</v>
      </c>
      <c r="CC191" s="1125">
        <f t="shared" si="302"/>
        <v>0</v>
      </c>
      <c r="CD191" s="1125">
        <f t="shared" si="303"/>
        <v>0</v>
      </c>
      <c r="CF191" s="614" t="s">
        <v>485</v>
      </c>
      <c r="CG191" s="555" t="s">
        <v>614</v>
      </c>
      <c r="CH191" s="615" t="s">
        <v>534</v>
      </c>
      <c r="CI191" s="558">
        <v>0.3</v>
      </c>
      <c r="CJ191" s="558">
        <v>0.3</v>
      </c>
      <c r="CK191" s="558">
        <v>0.3</v>
      </c>
      <c r="CL191" s="558">
        <v>0.3</v>
      </c>
      <c r="CM191" s="558">
        <v>0.3</v>
      </c>
      <c r="CN191" s="558">
        <v>0.3</v>
      </c>
      <c r="CO191" s="572">
        <v>0.2</v>
      </c>
      <c r="CP191" s="558">
        <v>0.3</v>
      </c>
      <c r="CQ191" s="558">
        <v>0.3</v>
      </c>
      <c r="CR191" s="558">
        <v>0.3</v>
      </c>
      <c r="CS191" s="601"/>
      <c r="CT191" s="600"/>
      <c r="CU191" s="600"/>
      <c r="CW191" s="614" t="s">
        <v>487</v>
      </c>
      <c r="CX191" s="555" t="s">
        <v>614</v>
      </c>
      <c r="CY191" s="615" t="s">
        <v>534</v>
      </c>
      <c r="CZ191" s="558">
        <v>0.3</v>
      </c>
      <c r="DA191" s="558">
        <v>0.3</v>
      </c>
      <c r="DB191" s="558">
        <v>0.3</v>
      </c>
      <c r="DC191" s="558">
        <v>0.3</v>
      </c>
      <c r="DD191" s="558">
        <v>0.3</v>
      </c>
      <c r="DE191" s="558">
        <v>0.3</v>
      </c>
      <c r="DF191" s="600">
        <v>0.2</v>
      </c>
      <c r="DG191" s="558">
        <v>0.3</v>
      </c>
      <c r="DH191" s="558">
        <v>0.3</v>
      </c>
      <c r="DI191" s="558">
        <v>0.3</v>
      </c>
      <c r="DJ191" s="601"/>
      <c r="DK191" s="600"/>
      <c r="DL191" s="600"/>
      <c r="DN191" s="614" t="s">
        <v>487</v>
      </c>
      <c r="DO191" s="555" t="s">
        <v>614</v>
      </c>
      <c r="DP191" s="615" t="s">
        <v>534</v>
      </c>
      <c r="DQ191" s="558">
        <v>0.3</v>
      </c>
      <c r="DR191" s="558">
        <v>0.3</v>
      </c>
      <c r="DS191" s="558">
        <v>0.3</v>
      </c>
      <c r="DT191" s="558">
        <v>0.3</v>
      </c>
      <c r="DU191" s="558">
        <v>0.3</v>
      </c>
      <c r="DV191" s="558">
        <v>0.3</v>
      </c>
      <c r="DW191" s="600">
        <v>0.2</v>
      </c>
      <c r="DX191" s="558">
        <v>0.3</v>
      </c>
      <c r="DY191" s="558">
        <v>0.3</v>
      </c>
      <c r="DZ191" s="558">
        <v>0.3</v>
      </c>
      <c r="EA191" s="601"/>
      <c r="EB191" s="600"/>
      <c r="EC191" s="600"/>
      <c r="ED191" s="654"/>
      <c r="EF191" s="614" t="s">
        <v>317</v>
      </c>
      <c r="EG191" s="555" t="s">
        <v>614</v>
      </c>
      <c r="EH191" s="615" t="s">
        <v>534</v>
      </c>
      <c r="EI191" s="691">
        <f t="shared" si="260"/>
        <v>0.3</v>
      </c>
      <c r="EJ191" s="691">
        <f t="shared" si="253"/>
        <v>0.3</v>
      </c>
      <c r="EK191" s="691">
        <f t="shared" si="254"/>
        <v>0.3</v>
      </c>
      <c r="EL191" s="691">
        <f t="shared" si="255"/>
        <v>0.3</v>
      </c>
      <c r="EM191" s="691">
        <f t="shared" si="313"/>
        <v>0.3</v>
      </c>
      <c r="EN191" s="691">
        <f t="shared" si="314"/>
        <v>0.3</v>
      </c>
      <c r="EO191" s="706">
        <f t="shared" si="315"/>
        <v>0.2</v>
      </c>
      <c r="EP191" s="691">
        <f t="shared" si="256"/>
        <v>0.3</v>
      </c>
      <c r="EQ191" s="691">
        <f t="shared" si="257"/>
        <v>0.3</v>
      </c>
      <c r="ER191" s="691">
        <f t="shared" si="258"/>
        <v>0.3</v>
      </c>
      <c r="ES191" s="707">
        <f t="shared" si="316"/>
        <v>0</v>
      </c>
      <c r="ET191" s="706">
        <f t="shared" si="317"/>
        <v>0</v>
      </c>
      <c r="EU191" s="706">
        <f t="shared" si="318"/>
        <v>0</v>
      </c>
      <c r="EW191" s="614" t="s">
        <v>317</v>
      </c>
      <c r="EX191" s="555" t="s">
        <v>614</v>
      </c>
      <c r="EY191" s="615"/>
      <c r="EZ191" s="771">
        <v>0</v>
      </c>
      <c r="FA191" s="680"/>
      <c r="FB191" s="680"/>
      <c r="FC191" s="680"/>
      <c r="FD191" s="680"/>
      <c r="FE191" s="680"/>
      <c r="FF191" s="683"/>
      <c r="FG191" s="680"/>
      <c r="FH191" s="680"/>
      <c r="FI191" s="680"/>
      <c r="FJ191" s="762"/>
      <c r="FK191" s="683"/>
      <c r="FL191" s="683"/>
    </row>
    <row r="192" spans="1:168" ht="14.25" thickBot="1">
      <c r="A192" s="91"/>
      <c r="B192" s="951" t="str">
        <f t="shared" si="322"/>
        <v>3.3</v>
      </c>
      <c r="C192" s="981" t="str">
        <f t="shared" si="218"/>
        <v>光害の抑制</v>
      </c>
      <c r="D192" s="982" t="e">
        <f>IF(I$183=0,0,G192/I$183)</f>
        <v>#REF!</v>
      </c>
      <c r="E192" s="982" t="e">
        <f>IF(J$183=0,0,H192/J$183)</f>
        <v>#REF!</v>
      </c>
      <c r="F192" s="91"/>
      <c r="G192" s="983" t="e">
        <f t="shared" si="320"/>
        <v>#REF!</v>
      </c>
      <c r="H192" s="983" t="e">
        <f t="shared" si="321"/>
        <v>#REF!</v>
      </c>
      <c r="I192" s="983" t="e">
        <f>SUM(G193:G194)</f>
        <v>#REF!</v>
      </c>
      <c r="J192" s="983" t="e">
        <f>SUM(H193:H194)</f>
        <v>#REF!</v>
      </c>
      <c r="K192" s="983" t="e">
        <f>IF(#REF!=0,0,1)</f>
        <v>#REF!</v>
      </c>
      <c r="L192" s="983" t="e">
        <f>IF(#REF!=0,0,1)</f>
        <v>#REF!</v>
      </c>
      <c r="M192" s="983">
        <f t="shared" si="287"/>
        <v>0.2</v>
      </c>
      <c r="N192" s="983">
        <f t="shared" si="276"/>
        <v>0</v>
      </c>
      <c r="O192" s="91"/>
      <c r="P192" s="1206"/>
      <c r="Q192" s="986">
        <v>3.3</v>
      </c>
      <c r="R192" s="1100" t="s">
        <v>301</v>
      </c>
      <c r="S192" s="1119"/>
      <c r="T192" s="1068"/>
      <c r="U192" s="892"/>
      <c r="V192" s="835">
        <f t="shared" si="259"/>
        <v>0</v>
      </c>
      <c r="W192" s="812">
        <f t="shared" si="252"/>
        <v>0</v>
      </c>
      <c r="X192" s="91"/>
      <c r="Y192" s="929">
        <f t="shared" si="237"/>
        <v>0</v>
      </c>
      <c r="Z192" s="929">
        <f t="shared" si="238"/>
        <v>0</v>
      </c>
      <c r="AA192" s="929">
        <f t="shared" si="239"/>
        <v>0</v>
      </c>
      <c r="AB192" s="929">
        <f t="shared" si="240"/>
        <v>0</v>
      </c>
      <c r="AC192" s="929">
        <f t="shared" si="241"/>
        <v>0</v>
      </c>
      <c r="AD192" s="929">
        <f t="shared" si="242"/>
        <v>0</v>
      </c>
      <c r="AE192" s="929">
        <f t="shared" si="243"/>
        <v>0</v>
      </c>
      <c r="AF192" s="929">
        <f t="shared" si="244"/>
        <v>0</v>
      </c>
      <c r="AG192" s="929">
        <f t="shared" si="245"/>
        <v>0</v>
      </c>
      <c r="AH192" s="929">
        <f t="shared" si="246"/>
        <v>0</v>
      </c>
      <c r="AI192" s="929">
        <f t="shared" si="247"/>
        <v>0</v>
      </c>
      <c r="AJ192" s="929">
        <f t="shared" si="248"/>
        <v>0</v>
      </c>
      <c r="AK192" s="929">
        <f t="shared" si="249"/>
        <v>0</v>
      </c>
      <c r="AL192" s="91"/>
      <c r="AM192" s="1207" t="s">
        <v>952</v>
      </c>
      <c r="AN192" s="1207" t="s">
        <v>952</v>
      </c>
      <c r="AO192" s="1207" t="s">
        <v>952</v>
      </c>
      <c r="AP192" s="1207" t="s">
        <v>952</v>
      </c>
      <c r="AQ192" s="1207" t="s">
        <v>952</v>
      </c>
      <c r="AR192" s="1207" t="s">
        <v>952</v>
      </c>
      <c r="AS192" s="1207" t="s">
        <v>952</v>
      </c>
      <c r="AT192" s="1207" t="s">
        <v>952</v>
      </c>
      <c r="AU192" s="1207" t="s">
        <v>952</v>
      </c>
      <c r="AV192" s="1207" t="s">
        <v>952</v>
      </c>
      <c r="AW192" s="1207" t="s">
        <v>952</v>
      </c>
      <c r="AX192" s="1207" t="s">
        <v>952</v>
      </c>
      <c r="AY192" s="1207" t="s">
        <v>952</v>
      </c>
      <c r="AZ192" s="91"/>
      <c r="BA192" s="1123"/>
      <c r="BB192" s="1123" t="e">
        <f t="shared" si="250"/>
        <v>#REF!</v>
      </c>
      <c r="BC192" s="1123"/>
      <c r="BD192" s="1124" t="e">
        <f>BR192*#REF!</f>
        <v>#REF!</v>
      </c>
      <c r="BE192" s="1124" t="e">
        <f>BS192*#REF!</f>
        <v>#REF!</v>
      </c>
      <c r="BF192" s="1124" t="e">
        <f>BT192*#REF!</f>
        <v>#REF!</v>
      </c>
      <c r="BG192" s="1124" t="e">
        <f>BU192*#REF!</f>
        <v>#REF!</v>
      </c>
      <c r="BH192" s="1124" t="e">
        <f>BV192*#REF!</f>
        <v>#REF!</v>
      </c>
      <c r="BI192" s="1124" t="e">
        <f>BW192*#REF!</f>
        <v>#REF!</v>
      </c>
      <c r="BJ192" s="1124" t="e">
        <f>BX192*#REF!</f>
        <v>#REF!</v>
      </c>
      <c r="BK192" s="1124" t="e">
        <f>BY192*#REF!</f>
        <v>#REF!</v>
      </c>
      <c r="BL192" s="1124" t="e">
        <f>BZ192*#REF!</f>
        <v>#REF!</v>
      </c>
      <c r="BM192" s="1124" t="e">
        <f>CA192*#REF!</f>
        <v>#REF!</v>
      </c>
      <c r="BN192" s="91"/>
      <c r="BO192" s="1197" t="str">
        <f t="shared" si="288"/>
        <v>3.3</v>
      </c>
      <c r="BP192" s="1198" t="str">
        <f t="shared" si="289"/>
        <v>LR3 3</v>
      </c>
      <c r="BQ192" s="981" t="str">
        <f t="shared" si="290"/>
        <v>光害の抑制</v>
      </c>
      <c r="BR192" s="1125">
        <f t="shared" si="291"/>
        <v>0.2</v>
      </c>
      <c r="BS192" s="1125">
        <f t="shared" si="292"/>
        <v>0.2</v>
      </c>
      <c r="BT192" s="1125">
        <f t="shared" si="293"/>
        <v>0.2</v>
      </c>
      <c r="BU192" s="1125">
        <f t="shared" si="294"/>
        <v>0.2</v>
      </c>
      <c r="BV192" s="1125">
        <f t="shared" si="295"/>
        <v>0.2</v>
      </c>
      <c r="BW192" s="1125">
        <f t="shared" si="296"/>
        <v>0.2</v>
      </c>
      <c r="BX192" s="1125">
        <f t="shared" si="297"/>
        <v>0.2</v>
      </c>
      <c r="BY192" s="1125">
        <f t="shared" si="298"/>
        <v>0.2</v>
      </c>
      <c r="BZ192" s="1125">
        <f t="shared" si="299"/>
        <v>0.2</v>
      </c>
      <c r="CA192" s="1125">
        <f t="shared" si="300"/>
        <v>0.2</v>
      </c>
      <c r="CB192" s="1126">
        <f t="shared" si="301"/>
        <v>0</v>
      </c>
      <c r="CC192" s="1125">
        <f t="shared" si="302"/>
        <v>0</v>
      </c>
      <c r="CD192" s="1125">
        <f t="shared" si="303"/>
        <v>0</v>
      </c>
      <c r="CF192" s="614" t="s">
        <v>488</v>
      </c>
      <c r="CG192" s="555" t="s">
        <v>695</v>
      </c>
      <c r="CH192" s="615" t="s">
        <v>616</v>
      </c>
      <c r="CI192" s="558">
        <v>0.2</v>
      </c>
      <c r="CJ192" s="558">
        <v>0.2</v>
      </c>
      <c r="CK192" s="558">
        <v>0.2</v>
      </c>
      <c r="CL192" s="558">
        <v>0.2</v>
      </c>
      <c r="CM192" s="558">
        <v>0.2</v>
      </c>
      <c r="CN192" s="558">
        <v>0.2</v>
      </c>
      <c r="CO192" s="600">
        <v>0.2</v>
      </c>
      <c r="CP192" s="558">
        <v>0.2</v>
      </c>
      <c r="CQ192" s="558">
        <v>0.2</v>
      </c>
      <c r="CR192" s="558">
        <v>0.2</v>
      </c>
      <c r="CS192" s="601"/>
      <c r="CT192" s="600"/>
      <c r="CU192" s="600"/>
      <c r="CW192" s="614" t="s">
        <v>488</v>
      </c>
      <c r="CX192" s="555" t="s">
        <v>695</v>
      </c>
      <c r="CY192" s="615" t="s">
        <v>616</v>
      </c>
      <c r="CZ192" s="600">
        <v>0.2</v>
      </c>
      <c r="DA192" s="600">
        <v>0.2</v>
      </c>
      <c r="DB192" s="600">
        <v>0.2</v>
      </c>
      <c r="DC192" s="600">
        <v>0.2</v>
      </c>
      <c r="DD192" s="600">
        <v>0.2</v>
      </c>
      <c r="DE192" s="600">
        <v>0.2</v>
      </c>
      <c r="DF192" s="600">
        <v>0.2</v>
      </c>
      <c r="DG192" s="600">
        <v>0.2</v>
      </c>
      <c r="DH192" s="600">
        <v>0.2</v>
      </c>
      <c r="DI192" s="600">
        <v>0.2</v>
      </c>
      <c r="DJ192" s="601"/>
      <c r="DK192" s="600"/>
      <c r="DL192" s="600"/>
      <c r="DN192" s="614" t="s">
        <v>488</v>
      </c>
      <c r="DO192" s="555" t="s">
        <v>695</v>
      </c>
      <c r="DP192" s="615" t="s">
        <v>616</v>
      </c>
      <c r="DQ192" s="600">
        <v>0.2</v>
      </c>
      <c r="DR192" s="600">
        <v>0.2</v>
      </c>
      <c r="DS192" s="600">
        <v>0.2</v>
      </c>
      <c r="DT192" s="600">
        <v>0.2</v>
      </c>
      <c r="DU192" s="600">
        <v>0.2</v>
      </c>
      <c r="DV192" s="600">
        <v>0.2</v>
      </c>
      <c r="DW192" s="600">
        <v>0.2</v>
      </c>
      <c r="DX192" s="600">
        <v>0.2</v>
      </c>
      <c r="DY192" s="600">
        <v>0.2</v>
      </c>
      <c r="DZ192" s="600">
        <v>0.2</v>
      </c>
      <c r="EA192" s="601"/>
      <c r="EB192" s="600"/>
      <c r="EC192" s="600"/>
      <c r="ED192" s="654"/>
      <c r="EF192" s="614" t="s">
        <v>488</v>
      </c>
      <c r="EG192" s="555" t="s">
        <v>695</v>
      </c>
      <c r="EH192" s="615" t="s">
        <v>616</v>
      </c>
      <c r="EI192" s="706">
        <f t="shared" si="260"/>
        <v>0.2</v>
      </c>
      <c r="EJ192" s="706">
        <f t="shared" si="253"/>
        <v>0.2</v>
      </c>
      <c r="EK192" s="706">
        <f t="shared" si="254"/>
        <v>0.2</v>
      </c>
      <c r="EL192" s="706">
        <f t="shared" si="255"/>
        <v>0.2</v>
      </c>
      <c r="EM192" s="706">
        <f t="shared" si="313"/>
        <v>0.2</v>
      </c>
      <c r="EN192" s="706">
        <f t="shared" si="314"/>
        <v>0.2</v>
      </c>
      <c r="EO192" s="706">
        <f t="shared" si="315"/>
        <v>0.2</v>
      </c>
      <c r="EP192" s="706">
        <f t="shared" si="256"/>
        <v>0.2</v>
      </c>
      <c r="EQ192" s="706">
        <f t="shared" si="257"/>
        <v>0.2</v>
      </c>
      <c r="ER192" s="706">
        <f t="shared" si="258"/>
        <v>0.2</v>
      </c>
      <c r="ES192" s="707">
        <f t="shared" si="316"/>
        <v>0</v>
      </c>
      <c r="ET192" s="706">
        <f t="shared" si="317"/>
        <v>0</v>
      </c>
      <c r="EU192" s="706">
        <f t="shared" si="318"/>
        <v>0</v>
      </c>
      <c r="EW192" s="614" t="s">
        <v>488</v>
      </c>
      <c r="EX192" s="555" t="s">
        <v>695</v>
      </c>
      <c r="EY192" s="615"/>
      <c r="EZ192" s="771">
        <v>0</v>
      </c>
      <c r="FA192" s="683"/>
      <c r="FB192" s="683"/>
      <c r="FC192" s="683"/>
      <c r="FD192" s="683"/>
      <c r="FE192" s="683"/>
      <c r="FF192" s="683"/>
      <c r="FG192" s="683"/>
      <c r="FH192" s="683"/>
      <c r="FI192" s="683"/>
      <c r="FJ192" s="762"/>
      <c r="FK192" s="683"/>
      <c r="FL192" s="683"/>
    </row>
    <row r="193" spans="1:168">
      <c r="A193" s="91"/>
      <c r="B193" s="951" t="str">
        <f t="shared" si="322"/>
        <v>3.3.1</v>
      </c>
      <c r="C193" s="1200" t="str">
        <f t="shared" si="218"/>
        <v>屋外照明及び屋内照明のうち外に漏れる光への対策</v>
      </c>
      <c r="D193" s="982" t="e">
        <f>IF(I$192=0,0,G193/I$192)</f>
        <v>#REF!</v>
      </c>
      <c r="E193" s="982" t="e">
        <f>IF(J$192=0,0,H193/J$192)</f>
        <v>#REF!</v>
      </c>
      <c r="F193" s="91"/>
      <c r="G193" s="983" t="e">
        <f t="shared" si="320"/>
        <v>#REF!</v>
      </c>
      <c r="H193" s="983" t="e">
        <f t="shared" si="321"/>
        <v>#REF!</v>
      </c>
      <c r="I193" s="983"/>
      <c r="J193" s="983"/>
      <c r="K193" s="983" t="e">
        <f>IF(#REF!=0,0,1)</f>
        <v>#REF!</v>
      </c>
      <c r="L193" s="983" t="e">
        <f>IF(#REF!=0,0,1)</f>
        <v>#REF!</v>
      </c>
      <c r="M193" s="983">
        <f t="shared" si="287"/>
        <v>0.7</v>
      </c>
      <c r="N193" s="983">
        <f t="shared" si="276"/>
        <v>0</v>
      </c>
      <c r="O193" s="91"/>
      <c r="P193" s="1206"/>
      <c r="Q193" s="1028"/>
      <c r="R193" s="1008">
        <v>1</v>
      </c>
      <c r="S193" s="1244" t="s">
        <v>302</v>
      </c>
      <c r="T193" s="1243"/>
      <c r="U193" s="892"/>
      <c r="V193" s="817">
        <f t="shared" si="259"/>
        <v>0</v>
      </c>
      <c r="W193" s="838">
        <f t="shared" si="252"/>
        <v>0</v>
      </c>
      <c r="X193" s="91"/>
      <c r="Y193" s="929">
        <f t="shared" si="237"/>
        <v>0</v>
      </c>
      <c r="Z193" s="929">
        <f t="shared" si="238"/>
        <v>0</v>
      </c>
      <c r="AA193" s="929">
        <f t="shared" si="239"/>
        <v>0</v>
      </c>
      <c r="AB193" s="929">
        <f t="shared" si="240"/>
        <v>0</v>
      </c>
      <c r="AC193" s="929">
        <f t="shared" si="241"/>
        <v>0</v>
      </c>
      <c r="AD193" s="929">
        <f t="shared" si="242"/>
        <v>0</v>
      </c>
      <c r="AE193" s="929">
        <f t="shared" si="243"/>
        <v>0</v>
      </c>
      <c r="AF193" s="929">
        <f t="shared" si="244"/>
        <v>0</v>
      </c>
      <c r="AG193" s="929">
        <f t="shared" si="245"/>
        <v>0</v>
      </c>
      <c r="AH193" s="929">
        <f t="shared" si="246"/>
        <v>0</v>
      </c>
      <c r="AI193" s="929">
        <f t="shared" si="247"/>
        <v>0</v>
      </c>
      <c r="AJ193" s="929">
        <f t="shared" si="248"/>
        <v>0</v>
      </c>
      <c r="AK193" s="929">
        <f t="shared" si="249"/>
        <v>0</v>
      </c>
      <c r="AL193" s="91"/>
      <c r="AM193" s="784"/>
      <c r="AN193" s="784"/>
      <c r="AO193" s="784"/>
      <c r="AP193" s="784"/>
      <c r="AQ193" s="784"/>
      <c r="AR193" s="784"/>
      <c r="AS193" s="784"/>
      <c r="AT193" s="784"/>
      <c r="AU193" s="784"/>
      <c r="AV193" s="784"/>
      <c r="AW193" s="784"/>
      <c r="AX193" s="784"/>
      <c r="AY193" s="784"/>
      <c r="AZ193" s="91"/>
      <c r="BA193" s="990"/>
      <c r="BB193" s="990" t="e">
        <f t="shared" si="250"/>
        <v>#REF!</v>
      </c>
      <c r="BC193" s="990"/>
      <c r="BD193" s="991" t="e">
        <f>BR193*#REF!</f>
        <v>#REF!</v>
      </c>
      <c r="BE193" s="991" t="e">
        <f>BS193*#REF!</f>
        <v>#REF!</v>
      </c>
      <c r="BF193" s="991" t="e">
        <f>BT193*#REF!</f>
        <v>#REF!</v>
      </c>
      <c r="BG193" s="991" t="e">
        <f>BU193*#REF!</f>
        <v>#REF!</v>
      </c>
      <c r="BH193" s="991" t="e">
        <f>BV193*#REF!</f>
        <v>#REF!</v>
      </c>
      <c r="BI193" s="991" t="e">
        <f>BW193*#REF!</f>
        <v>#REF!</v>
      </c>
      <c r="BJ193" s="991" t="e">
        <f>BX193*#REF!</f>
        <v>#REF!</v>
      </c>
      <c r="BK193" s="991" t="e">
        <f>BY193*#REF!</f>
        <v>#REF!</v>
      </c>
      <c r="BL193" s="991" t="e">
        <f>BZ193*#REF!</f>
        <v>#REF!</v>
      </c>
      <c r="BM193" s="991" t="e">
        <f>CA193*#REF!</f>
        <v>#REF!</v>
      </c>
      <c r="BN193" s="91"/>
      <c r="BO193" s="1201" t="str">
        <f t="shared" si="288"/>
        <v>3.3.1</v>
      </c>
      <c r="BP193" s="1198" t="str">
        <f t="shared" si="289"/>
        <v>LR3 3.3</v>
      </c>
      <c r="BQ193" s="1200" t="str">
        <f t="shared" si="290"/>
        <v>屋外照明及び屋内照明のうち外に漏れる光への対策</v>
      </c>
      <c r="BR193" s="993">
        <f t="shared" si="291"/>
        <v>0.7</v>
      </c>
      <c r="BS193" s="993">
        <f t="shared" si="292"/>
        <v>0.7</v>
      </c>
      <c r="BT193" s="993">
        <f t="shared" si="293"/>
        <v>0.7</v>
      </c>
      <c r="BU193" s="993">
        <f t="shared" si="294"/>
        <v>0.7</v>
      </c>
      <c r="BV193" s="993">
        <f t="shared" si="295"/>
        <v>0.7</v>
      </c>
      <c r="BW193" s="993">
        <f t="shared" si="296"/>
        <v>0.7</v>
      </c>
      <c r="BX193" s="993">
        <f t="shared" si="297"/>
        <v>0.7</v>
      </c>
      <c r="BY193" s="993">
        <f t="shared" si="298"/>
        <v>0.7</v>
      </c>
      <c r="BZ193" s="993">
        <f t="shared" si="299"/>
        <v>0.7</v>
      </c>
      <c r="CA193" s="993">
        <f t="shared" si="300"/>
        <v>0.7</v>
      </c>
      <c r="CB193" s="1126">
        <f t="shared" si="301"/>
        <v>0</v>
      </c>
      <c r="CC193" s="1125">
        <f t="shared" si="302"/>
        <v>0</v>
      </c>
      <c r="CD193" s="1125">
        <f t="shared" si="303"/>
        <v>0</v>
      </c>
      <c r="CF193" s="614" t="s">
        <v>489</v>
      </c>
      <c r="CG193" s="555" t="s">
        <v>615</v>
      </c>
      <c r="CH193" s="615" t="s">
        <v>490</v>
      </c>
      <c r="CI193" s="600">
        <v>0.7</v>
      </c>
      <c r="CJ193" s="600">
        <v>0.7</v>
      </c>
      <c r="CK193" s="600">
        <v>0.7</v>
      </c>
      <c r="CL193" s="600">
        <v>0.7</v>
      </c>
      <c r="CM193" s="600">
        <v>0.7</v>
      </c>
      <c r="CN193" s="600">
        <v>0.7</v>
      </c>
      <c r="CO193" s="558">
        <v>0.7</v>
      </c>
      <c r="CP193" s="600">
        <v>0.7</v>
      </c>
      <c r="CQ193" s="600">
        <v>0.7</v>
      </c>
      <c r="CR193" s="600">
        <v>0.7</v>
      </c>
      <c r="CS193" s="601"/>
      <c r="CT193" s="600"/>
      <c r="CU193" s="600"/>
      <c r="CW193" s="614" t="s">
        <v>489</v>
      </c>
      <c r="CX193" s="555" t="s">
        <v>615</v>
      </c>
      <c r="CY193" s="615" t="s">
        <v>490</v>
      </c>
      <c r="CZ193" s="558">
        <v>0.7</v>
      </c>
      <c r="DA193" s="558">
        <v>0.7</v>
      </c>
      <c r="DB193" s="558">
        <v>0.7</v>
      </c>
      <c r="DC193" s="558">
        <v>0.7</v>
      </c>
      <c r="DD193" s="558">
        <v>0.7</v>
      </c>
      <c r="DE193" s="558">
        <v>0.7</v>
      </c>
      <c r="DF193" s="558">
        <v>0.7</v>
      </c>
      <c r="DG193" s="558">
        <v>0.7</v>
      </c>
      <c r="DH193" s="558">
        <v>0.7</v>
      </c>
      <c r="DI193" s="558">
        <v>0.7</v>
      </c>
      <c r="DJ193" s="601"/>
      <c r="DK193" s="600"/>
      <c r="DL193" s="600"/>
      <c r="DN193" s="614" t="s">
        <v>489</v>
      </c>
      <c r="DO193" s="555" t="s">
        <v>615</v>
      </c>
      <c r="DP193" s="615" t="s">
        <v>490</v>
      </c>
      <c r="DQ193" s="558">
        <v>0.7</v>
      </c>
      <c r="DR193" s="558">
        <v>0.7</v>
      </c>
      <c r="DS193" s="558">
        <v>0.7</v>
      </c>
      <c r="DT193" s="558">
        <v>0.7</v>
      </c>
      <c r="DU193" s="558">
        <v>0.7</v>
      </c>
      <c r="DV193" s="558">
        <v>0.7</v>
      </c>
      <c r="DW193" s="558">
        <v>0.7</v>
      </c>
      <c r="DX193" s="558">
        <v>0.7</v>
      </c>
      <c r="DY193" s="558">
        <v>0.7</v>
      </c>
      <c r="DZ193" s="558">
        <v>0.7</v>
      </c>
      <c r="EA193" s="601"/>
      <c r="EB193" s="600"/>
      <c r="EC193" s="600"/>
      <c r="ED193" s="654"/>
      <c r="EF193" s="614" t="s">
        <v>390</v>
      </c>
      <c r="EG193" s="555" t="s">
        <v>615</v>
      </c>
      <c r="EH193" s="615" t="s">
        <v>490</v>
      </c>
      <c r="EI193" s="691">
        <f t="shared" si="260"/>
        <v>0.7</v>
      </c>
      <c r="EJ193" s="691">
        <f t="shared" si="253"/>
        <v>0.7</v>
      </c>
      <c r="EK193" s="691">
        <f t="shared" si="254"/>
        <v>0.7</v>
      </c>
      <c r="EL193" s="691">
        <f t="shared" si="255"/>
        <v>0.7</v>
      </c>
      <c r="EM193" s="691">
        <f t="shared" si="313"/>
        <v>0.7</v>
      </c>
      <c r="EN193" s="691">
        <f t="shared" si="314"/>
        <v>0.7</v>
      </c>
      <c r="EO193" s="691">
        <f t="shared" si="315"/>
        <v>0.7</v>
      </c>
      <c r="EP193" s="691">
        <f t="shared" si="256"/>
        <v>0.7</v>
      </c>
      <c r="EQ193" s="691">
        <f t="shared" si="257"/>
        <v>0.7</v>
      </c>
      <c r="ER193" s="691">
        <f t="shared" si="258"/>
        <v>0.7</v>
      </c>
      <c r="ES193" s="707">
        <f t="shared" si="316"/>
        <v>0</v>
      </c>
      <c r="ET193" s="706">
        <f t="shared" si="317"/>
        <v>0</v>
      </c>
      <c r="EU193" s="706">
        <f t="shared" si="318"/>
        <v>0</v>
      </c>
      <c r="EW193" s="614" t="s">
        <v>390</v>
      </c>
      <c r="EX193" s="555" t="s">
        <v>615</v>
      </c>
      <c r="EY193" s="615"/>
      <c r="EZ193" s="771">
        <v>0</v>
      </c>
      <c r="FA193" s="680"/>
      <c r="FB193" s="680"/>
      <c r="FC193" s="680"/>
      <c r="FD193" s="680"/>
      <c r="FE193" s="680"/>
      <c r="FF193" s="680"/>
      <c r="FG193" s="680"/>
      <c r="FH193" s="680"/>
      <c r="FI193" s="680"/>
      <c r="FJ193" s="762"/>
      <c r="FK193" s="683"/>
      <c r="FL193" s="683"/>
    </row>
    <row r="194" spans="1:168" ht="14.25" thickBot="1">
      <c r="A194" s="91"/>
      <c r="B194" s="951" t="str">
        <f t="shared" si="322"/>
        <v>3.3.2</v>
      </c>
      <c r="C194" s="1200" t="str">
        <f t="shared" si="218"/>
        <v>昼光の建物外壁による反射光（グレア）への対策</v>
      </c>
      <c r="D194" s="982" t="e">
        <f>IF(I$192=0,0,G194/I$192)</f>
        <v>#REF!</v>
      </c>
      <c r="E194" s="982" t="e">
        <f>IF(J$192=0,0,H194/J$192)</f>
        <v>#REF!</v>
      </c>
      <c r="F194" s="91"/>
      <c r="G194" s="983" t="e">
        <f t="shared" si="320"/>
        <v>#REF!</v>
      </c>
      <c r="H194" s="983" t="e">
        <f t="shared" si="321"/>
        <v>#REF!</v>
      </c>
      <c r="I194" s="983"/>
      <c r="J194" s="983"/>
      <c r="K194" s="983" t="e">
        <f>IF(#REF!=0,0,1)</f>
        <v>#REF!</v>
      </c>
      <c r="L194" s="983" t="e">
        <f>IF(#REF!=0,0,1)</f>
        <v>#REF!</v>
      </c>
      <c r="M194" s="983">
        <f t="shared" si="287"/>
        <v>0.3</v>
      </c>
      <c r="N194" s="983">
        <f t="shared" si="276"/>
        <v>0</v>
      </c>
      <c r="O194" s="91"/>
      <c r="P194" s="1206"/>
      <c r="Q194" s="1028"/>
      <c r="R194" s="1069">
        <v>2</v>
      </c>
      <c r="S194" s="1245" t="s">
        <v>681</v>
      </c>
      <c r="T194" s="1246"/>
      <c r="U194" s="892"/>
      <c r="V194" s="815">
        <f t="shared" si="259"/>
        <v>0</v>
      </c>
      <c r="W194" s="837">
        <f t="shared" si="252"/>
        <v>0</v>
      </c>
      <c r="X194" s="91"/>
      <c r="Y194" s="929">
        <f t="shared" si="237"/>
        <v>0</v>
      </c>
      <c r="Z194" s="929">
        <f t="shared" si="238"/>
        <v>0</v>
      </c>
      <c r="AA194" s="929">
        <f t="shared" si="239"/>
        <v>0</v>
      </c>
      <c r="AB194" s="929">
        <f t="shared" si="240"/>
        <v>0</v>
      </c>
      <c r="AC194" s="929">
        <f t="shared" si="241"/>
        <v>0</v>
      </c>
      <c r="AD194" s="929">
        <f t="shared" si="242"/>
        <v>0</v>
      </c>
      <c r="AE194" s="929">
        <f t="shared" si="243"/>
        <v>0</v>
      </c>
      <c r="AF194" s="929">
        <f t="shared" si="244"/>
        <v>0</v>
      </c>
      <c r="AG194" s="929">
        <f t="shared" si="245"/>
        <v>0</v>
      </c>
      <c r="AH194" s="929">
        <f t="shared" si="246"/>
        <v>0</v>
      </c>
      <c r="AI194" s="929">
        <f t="shared" si="247"/>
        <v>0</v>
      </c>
      <c r="AJ194" s="929">
        <f t="shared" si="248"/>
        <v>0</v>
      </c>
      <c r="AK194" s="929">
        <f t="shared" si="249"/>
        <v>0</v>
      </c>
      <c r="AL194" s="91"/>
      <c r="AM194" s="788"/>
      <c r="AN194" s="788"/>
      <c r="AO194" s="788"/>
      <c r="AP194" s="788"/>
      <c r="AQ194" s="788"/>
      <c r="AR194" s="788"/>
      <c r="AS194" s="788"/>
      <c r="AT194" s="788"/>
      <c r="AU194" s="788"/>
      <c r="AV194" s="788"/>
      <c r="AW194" s="788"/>
      <c r="AX194" s="788"/>
      <c r="AY194" s="788"/>
      <c r="AZ194" s="91"/>
      <c r="BA194" s="990"/>
      <c r="BB194" s="990" t="e">
        <f t="shared" si="250"/>
        <v>#REF!</v>
      </c>
      <c r="BC194" s="990"/>
      <c r="BD194" s="991" t="e">
        <f>BR194*#REF!</f>
        <v>#REF!</v>
      </c>
      <c r="BE194" s="991" t="e">
        <f>BS194*#REF!</f>
        <v>#REF!</v>
      </c>
      <c r="BF194" s="991" t="e">
        <f>BT194*#REF!</f>
        <v>#REF!</v>
      </c>
      <c r="BG194" s="991" t="e">
        <f>BU194*#REF!</f>
        <v>#REF!</v>
      </c>
      <c r="BH194" s="991" t="e">
        <f>BV194*#REF!</f>
        <v>#REF!</v>
      </c>
      <c r="BI194" s="991" t="e">
        <f>BW194*#REF!</f>
        <v>#REF!</v>
      </c>
      <c r="BJ194" s="991" t="e">
        <f>BX194*#REF!</f>
        <v>#REF!</v>
      </c>
      <c r="BK194" s="991" t="e">
        <f>BY194*#REF!</f>
        <v>#REF!</v>
      </c>
      <c r="BL194" s="991" t="e">
        <f>BZ194*#REF!</f>
        <v>#REF!</v>
      </c>
      <c r="BM194" s="991" t="e">
        <f>CA194*#REF!</f>
        <v>#REF!</v>
      </c>
      <c r="BN194" s="91"/>
      <c r="BO194" s="1201" t="str">
        <f t="shared" si="288"/>
        <v>3.3.2</v>
      </c>
      <c r="BP194" s="1198" t="str">
        <f t="shared" si="289"/>
        <v>LR3 3.3</v>
      </c>
      <c r="BQ194" s="1200" t="str">
        <f t="shared" si="290"/>
        <v>昼光の建物外壁による反射光（グレア）への対策</v>
      </c>
      <c r="BR194" s="993">
        <f t="shared" si="291"/>
        <v>0.3</v>
      </c>
      <c r="BS194" s="993">
        <f t="shared" si="292"/>
        <v>0.3</v>
      </c>
      <c r="BT194" s="993">
        <f t="shared" si="293"/>
        <v>0.3</v>
      </c>
      <c r="BU194" s="993">
        <f t="shared" si="294"/>
        <v>0.3</v>
      </c>
      <c r="BV194" s="993">
        <f t="shared" si="295"/>
        <v>0.3</v>
      </c>
      <c r="BW194" s="993">
        <f t="shared" si="296"/>
        <v>0.3</v>
      </c>
      <c r="BX194" s="993">
        <f t="shared" si="297"/>
        <v>0.3</v>
      </c>
      <c r="BY194" s="993">
        <f t="shared" si="298"/>
        <v>0.3</v>
      </c>
      <c r="BZ194" s="993">
        <f t="shared" si="299"/>
        <v>0.3</v>
      </c>
      <c r="CA194" s="993">
        <f t="shared" si="300"/>
        <v>0.3</v>
      </c>
      <c r="CB194" s="1126">
        <f t="shared" si="301"/>
        <v>0</v>
      </c>
      <c r="CC194" s="1125">
        <f t="shared" si="302"/>
        <v>0</v>
      </c>
      <c r="CD194" s="1125">
        <f t="shared" si="303"/>
        <v>0</v>
      </c>
      <c r="CF194" s="614" t="s">
        <v>822</v>
      </c>
      <c r="CG194" s="555" t="s">
        <v>615</v>
      </c>
      <c r="CH194" s="615" t="s">
        <v>823</v>
      </c>
      <c r="CI194" s="558">
        <v>0.3</v>
      </c>
      <c r="CJ194" s="558">
        <v>0.3</v>
      </c>
      <c r="CK194" s="558">
        <v>0.3</v>
      </c>
      <c r="CL194" s="558">
        <v>0.3</v>
      </c>
      <c r="CM194" s="558">
        <v>0.3</v>
      </c>
      <c r="CN194" s="558">
        <v>0.3</v>
      </c>
      <c r="CO194" s="558">
        <v>0.3</v>
      </c>
      <c r="CP194" s="558">
        <v>0.3</v>
      </c>
      <c r="CQ194" s="558">
        <v>0.3</v>
      </c>
      <c r="CR194" s="558">
        <v>0.3</v>
      </c>
      <c r="CS194" s="601"/>
      <c r="CT194" s="600"/>
      <c r="CU194" s="600"/>
      <c r="CW194" s="614" t="s">
        <v>822</v>
      </c>
      <c r="CX194" s="555" t="s">
        <v>615</v>
      </c>
      <c r="CY194" s="615" t="s">
        <v>823</v>
      </c>
      <c r="CZ194" s="558">
        <v>0.3</v>
      </c>
      <c r="DA194" s="558">
        <v>0.3</v>
      </c>
      <c r="DB194" s="558">
        <v>0.3</v>
      </c>
      <c r="DC194" s="558">
        <v>0.3</v>
      </c>
      <c r="DD194" s="558">
        <v>0.3</v>
      </c>
      <c r="DE194" s="558">
        <v>0.3</v>
      </c>
      <c r="DF194" s="558">
        <v>0.3</v>
      </c>
      <c r="DG194" s="558">
        <v>0.3</v>
      </c>
      <c r="DH194" s="558">
        <v>0.3</v>
      </c>
      <c r="DI194" s="558">
        <v>0.3</v>
      </c>
      <c r="DJ194" s="601"/>
      <c r="DK194" s="600"/>
      <c r="DL194" s="600"/>
      <c r="DN194" s="614" t="s">
        <v>822</v>
      </c>
      <c r="DO194" s="555" t="s">
        <v>615</v>
      </c>
      <c r="DP194" s="615" t="s">
        <v>823</v>
      </c>
      <c r="DQ194" s="558">
        <v>0.3</v>
      </c>
      <c r="DR194" s="558">
        <v>0.3</v>
      </c>
      <c r="DS194" s="558">
        <v>0.3</v>
      </c>
      <c r="DT194" s="558">
        <v>0.3</v>
      </c>
      <c r="DU194" s="558">
        <v>0.3</v>
      </c>
      <c r="DV194" s="558">
        <v>0.3</v>
      </c>
      <c r="DW194" s="558">
        <v>0.3</v>
      </c>
      <c r="DX194" s="558">
        <v>0.3</v>
      </c>
      <c r="DY194" s="558">
        <v>0.3</v>
      </c>
      <c r="DZ194" s="558">
        <v>0.3</v>
      </c>
      <c r="EA194" s="601"/>
      <c r="EB194" s="600"/>
      <c r="EC194" s="600"/>
      <c r="ED194" s="654"/>
      <c r="EF194" s="614" t="s">
        <v>391</v>
      </c>
      <c r="EG194" s="555" t="s">
        <v>615</v>
      </c>
      <c r="EH194" s="615" t="s">
        <v>823</v>
      </c>
      <c r="EI194" s="691">
        <f t="shared" si="260"/>
        <v>0.3</v>
      </c>
      <c r="EJ194" s="691">
        <f t="shared" si="253"/>
        <v>0.3</v>
      </c>
      <c r="EK194" s="691">
        <f t="shared" si="254"/>
        <v>0.3</v>
      </c>
      <c r="EL194" s="691">
        <f t="shared" si="255"/>
        <v>0.3</v>
      </c>
      <c r="EM194" s="691">
        <f t="shared" si="313"/>
        <v>0.3</v>
      </c>
      <c r="EN194" s="691">
        <f t="shared" si="314"/>
        <v>0.3</v>
      </c>
      <c r="EO194" s="691">
        <f t="shared" si="315"/>
        <v>0.3</v>
      </c>
      <c r="EP194" s="691">
        <f t="shared" si="256"/>
        <v>0.3</v>
      </c>
      <c r="EQ194" s="691">
        <f t="shared" si="257"/>
        <v>0.3</v>
      </c>
      <c r="ER194" s="691">
        <f t="shared" si="258"/>
        <v>0.3</v>
      </c>
      <c r="ES194" s="707">
        <f t="shared" si="316"/>
        <v>0</v>
      </c>
      <c r="ET194" s="706">
        <f t="shared" si="317"/>
        <v>0</v>
      </c>
      <c r="EU194" s="706">
        <f t="shared" si="318"/>
        <v>0</v>
      </c>
      <c r="EW194" s="614" t="s">
        <v>391</v>
      </c>
      <c r="EX194" s="555" t="s">
        <v>615</v>
      </c>
      <c r="EY194" s="615"/>
      <c r="EZ194" s="771">
        <v>0</v>
      </c>
      <c r="FA194" s="680"/>
      <c r="FB194" s="680"/>
      <c r="FC194" s="680"/>
      <c r="FD194" s="680"/>
      <c r="FE194" s="680"/>
      <c r="FF194" s="680"/>
      <c r="FG194" s="680"/>
      <c r="FH194" s="680"/>
      <c r="FI194" s="680"/>
      <c r="FJ194" s="762"/>
      <c r="FK194" s="683"/>
      <c r="FL194" s="683"/>
    </row>
    <row r="195" spans="1:168">
      <c r="A195" s="91"/>
      <c r="B195" s="848"/>
      <c r="C195" s="849"/>
      <c r="D195" s="850"/>
      <c r="E195" s="851"/>
      <c r="F195" s="91"/>
      <c r="G195" s="851"/>
      <c r="H195" s="851"/>
      <c r="I195" s="851"/>
      <c r="J195" s="851"/>
      <c r="K195" s="851"/>
      <c r="L195" s="851"/>
      <c r="M195" s="851"/>
      <c r="N195" s="851"/>
      <c r="O195" s="91"/>
      <c r="P195" s="1208"/>
      <c r="Q195" s="1208"/>
      <c r="R195" s="1208"/>
      <c r="S195" s="1208"/>
      <c r="T195" s="1208"/>
      <c r="U195" s="91"/>
      <c r="V195" s="91"/>
      <c r="W195" s="91"/>
      <c r="X195" s="91"/>
      <c r="Y195" s="91"/>
      <c r="Z195" s="91"/>
      <c r="AA195" s="91"/>
      <c r="AB195" s="91"/>
      <c r="AC195" s="91"/>
      <c r="AD195" s="91"/>
      <c r="AE195" s="91"/>
      <c r="AF195" s="91"/>
      <c r="AG195" s="91"/>
      <c r="AH195" s="91"/>
      <c r="AI195" s="91"/>
      <c r="AJ195" s="91"/>
      <c r="AK195" s="91"/>
      <c r="AL195" s="91"/>
      <c r="AM195" s="91"/>
      <c r="AN195" s="91"/>
      <c r="AO195" s="91"/>
      <c r="AP195" s="91"/>
      <c r="AQ195" s="91"/>
      <c r="AR195" s="91"/>
      <c r="AS195" s="91"/>
      <c r="AT195" s="91"/>
      <c r="AU195" s="91"/>
      <c r="AV195" s="91"/>
      <c r="AW195" s="91"/>
      <c r="AX195" s="91"/>
      <c r="AY195" s="91"/>
      <c r="AZ195" s="91"/>
      <c r="BA195" s="91"/>
      <c r="BB195" s="91"/>
      <c r="BC195" s="91"/>
      <c r="BD195" s="852"/>
      <c r="BE195" s="852"/>
      <c r="BF195" s="852"/>
      <c r="BG195" s="852"/>
      <c r="BH195" s="852"/>
      <c r="BI195" s="852"/>
      <c r="BJ195" s="852"/>
      <c r="BK195" s="852"/>
      <c r="BL195" s="852"/>
      <c r="BM195" s="852"/>
      <c r="BN195" s="91"/>
      <c r="BO195" s="853"/>
      <c r="BP195" s="853"/>
      <c r="BQ195" s="854"/>
      <c r="BR195" s="852"/>
      <c r="BS195" s="852"/>
      <c r="BT195" s="852"/>
      <c r="BU195" s="852"/>
      <c r="BV195" s="852"/>
      <c r="BW195" s="852"/>
      <c r="BX195" s="852"/>
      <c r="BY195" s="852"/>
      <c r="BZ195" s="852"/>
      <c r="CA195" s="852"/>
      <c r="CB195" s="852"/>
      <c r="CC195" s="852"/>
      <c r="CD195" s="852"/>
    </row>
    <row r="196" spans="1:168" hidden="1">
      <c r="A196" s="91"/>
      <c r="B196" s="848"/>
      <c r="C196" s="849"/>
      <c r="D196" s="850"/>
      <c r="E196" s="851"/>
      <c r="F196" s="91"/>
      <c r="G196" s="851"/>
      <c r="H196" s="851"/>
      <c r="I196" s="851"/>
      <c r="J196" s="851"/>
      <c r="K196" s="851"/>
      <c r="L196" s="851"/>
      <c r="M196" s="851"/>
      <c r="N196" s="851"/>
      <c r="O196" s="91"/>
      <c r="P196" s="91"/>
      <c r="Q196" s="91"/>
      <c r="R196" s="91"/>
      <c r="S196" s="91"/>
      <c r="T196" s="91"/>
      <c r="U196" s="91"/>
      <c r="V196" s="91"/>
      <c r="W196" s="91"/>
      <c r="X196" s="91"/>
      <c r="Y196" s="91"/>
      <c r="Z196" s="91"/>
      <c r="AA196" s="91"/>
      <c r="AB196" s="91"/>
      <c r="AC196" s="91"/>
      <c r="AD196" s="91"/>
      <c r="AE196" s="91"/>
      <c r="AF196" s="91"/>
      <c r="AG196" s="91"/>
      <c r="AH196" s="91"/>
      <c r="AI196" s="91"/>
      <c r="AJ196" s="91"/>
      <c r="AK196" s="91"/>
      <c r="AL196" s="91"/>
      <c r="AM196" s="91"/>
      <c r="AN196" s="91"/>
      <c r="AO196" s="91"/>
      <c r="AP196" s="91"/>
      <c r="AQ196" s="91"/>
      <c r="AR196" s="91"/>
      <c r="AS196" s="91"/>
      <c r="AT196" s="91"/>
      <c r="AU196" s="91"/>
      <c r="AV196" s="91"/>
      <c r="AW196" s="91"/>
      <c r="AX196" s="91"/>
      <c r="AY196" s="91"/>
      <c r="AZ196" s="91"/>
      <c r="BA196" s="91"/>
      <c r="BB196" s="91"/>
      <c r="BC196" s="91"/>
      <c r="BD196" s="852"/>
      <c r="BE196" s="852"/>
      <c r="BF196" s="852"/>
      <c r="BG196" s="852"/>
      <c r="BH196" s="852"/>
      <c r="BI196" s="852"/>
      <c r="BJ196" s="852"/>
      <c r="BK196" s="852"/>
      <c r="BL196" s="852"/>
      <c r="BM196" s="852"/>
      <c r="BN196" s="91"/>
      <c r="BO196" s="853"/>
      <c r="BP196" s="853"/>
      <c r="BQ196" s="854"/>
      <c r="BR196" s="852"/>
      <c r="BS196" s="852"/>
      <c r="BT196" s="852"/>
      <c r="BU196" s="852"/>
      <c r="BV196" s="852"/>
      <c r="BW196" s="852"/>
      <c r="BX196" s="852"/>
      <c r="BY196" s="852"/>
      <c r="BZ196" s="852"/>
      <c r="CA196" s="852"/>
      <c r="CB196" s="852"/>
      <c r="CC196" s="852"/>
      <c r="CD196" s="852"/>
    </row>
    <row r="197" spans="1:168" hidden="1">
      <c r="A197" s="91"/>
      <c r="B197" s="848"/>
      <c r="C197" s="849"/>
      <c r="D197" s="850"/>
      <c r="E197" s="851"/>
      <c r="F197" s="91"/>
      <c r="G197" s="851"/>
      <c r="H197" s="851"/>
      <c r="I197" s="851"/>
      <c r="J197" s="851"/>
      <c r="K197" s="851"/>
      <c r="L197" s="851"/>
      <c r="M197" s="851"/>
      <c r="N197" s="851"/>
      <c r="O197" s="91"/>
      <c r="P197" s="91"/>
      <c r="Q197" s="91"/>
      <c r="R197" s="91"/>
      <c r="S197" s="91"/>
      <c r="T197" s="91"/>
      <c r="U197" s="91"/>
      <c r="V197" s="91"/>
      <c r="W197" s="91"/>
      <c r="X197" s="91"/>
      <c r="Y197" s="91"/>
      <c r="Z197" s="91"/>
      <c r="AA197" s="91"/>
      <c r="AB197" s="91"/>
      <c r="AC197" s="91"/>
      <c r="AD197" s="91"/>
      <c r="AE197" s="91"/>
      <c r="AF197" s="91"/>
      <c r="AG197" s="91"/>
      <c r="AH197" s="91"/>
      <c r="AI197" s="91"/>
      <c r="AJ197" s="91"/>
      <c r="AK197" s="91"/>
      <c r="AL197" s="91"/>
      <c r="AM197" s="91"/>
      <c r="AN197" s="91"/>
      <c r="AO197" s="91"/>
      <c r="AP197" s="91"/>
      <c r="AQ197" s="91"/>
      <c r="AR197" s="91"/>
      <c r="AS197" s="91"/>
      <c r="AT197" s="91"/>
      <c r="AU197" s="91"/>
      <c r="AV197" s="91"/>
      <c r="AW197" s="91"/>
      <c r="AX197" s="91"/>
      <c r="AY197" s="91"/>
      <c r="AZ197" s="91"/>
      <c r="BA197" s="91"/>
      <c r="BB197" s="91"/>
      <c r="BC197" s="91"/>
      <c r="BD197" s="852"/>
      <c r="BE197" s="852"/>
      <c r="BF197" s="852"/>
      <c r="BG197" s="852"/>
      <c r="BH197" s="852"/>
      <c r="BI197" s="852"/>
      <c r="BJ197" s="852"/>
      <c r="BK197" s="852"/>
      <c r="BL197" s="852"/>
      <c r="BM197" s="852"/>
      <c r="BN197" s="91"/>
      <c r="BO197" s="853"/>
      <c r="BP197" s="853"/>
      <c r="BQ197" s="854"/>
      <c r="BR197" s="852"/>
      <c r="BS197" s="852"/>
      <c r="BT197" s="852"/>
      <c r="BU197" s="852"/>
      <c r="BV197" s="852"/>
      <c r="BW197" s="852"/>
      <c r="BX197" s="852"/>
      <c r="BY197" s="852"/>
      <c r="BZ197" s="852"/>
      <c r="CA197" s="852"/>
      <c r="CB197" s="852"/>
      <c r="CC197" s="852"/>
      <c r="CD197" s="852"/>
    </row>
    <row r="198" spans="1:168" hidden="1">
      <c r="A198" s="91"/>
      <c r="B198" s="848"/>
      <c r="C198" s="849"/>
      <c r="D198" s="850"/>
      <c r="E198" s="851"/>
      <c r="F198" s="91"/>
      <c r="G198" s="851"/>
      <c r="H198" s="851"/>
      <c r="I198" s="851"/>
      <c r="J198" s="851"/>
      <c r="K198" s="851"/>
      <c r="L198" s="851"/>
      <c r="M198" s="851"/>
      <c r="N198" s="851"/>
      <c r="O198" s="91"/>
      <c r="P198" s="91"/>
      <c r="Q198" s="91"/>
      <c r="R198" s="91"/>
      <c r="S198" s="91"/>
      <c r="T198" s="91"/>
      <c r="U198" s="91"/>
      <c r="V198" s="91"/>
      <c r="W198" s="91"/>
      <c r="X198" s="91"/>
      <c r="Y198" s="91"/>
      <c r="Z198" s="91"/>
      <c r="AA198" s="91"/>
      <c r="AB198" s="91"/>
      <c r="AC198" s="91"/>
      <c r="AD198" s="91"/>
      <c r="AE198" s="91"/>
      <c r="AF198" s="91"/>
      <c r="AG198" s="91"/>
      <c r="AH198" s="91"/>
      <c r="AI198" s="91"/>
      <c r="AJ198" s="91"/>
      <c r="AK198" s="91"/>
      <c r="AL198" s="91"/>
      <c r="AM198" s="91"/>
      <c r="AN198" s="91"/>
      <c r="AO198" s="91"/>
      <c r="AP198" s="91"/>
      <c r="AQ198" s="91"/>
      <c r="AR198" s="91"/>
      <c r="AS198" s="91"/>
      <c r="AT198" s="91"/>
      <c r="AU198" s="91"/>
      <c r="AV198" s="91"/>
      <c r="AW198" s="91"/>
      <c r="AX198" s="91"/>
      <c r="AY198" s="91"/>
      <c r="AZ198" s="91"/>
      <c r="BA198" s="91"/>
      <c r="BB198" s="91"/>
      <c r="BC198" s="91"/>
      <c r="BD198" s="852"/>
      <c r="BE198" s="852"/>
      <c r="BF198" s="852"/>
      <c r="BG198" s="852"/>
      <c r="BH198" s="852"/>
      <c r="BI198" s="852"/>
      <c r="BJ198" s="852"/>
      <c r="BK198" s="852"/>
      <c r="BL198" s="852"/>
      <c r="BM198" s="852"/>
      <c r="BN198" s="91"/>
      <c r="BO198" s="853"/>
      <c r="BP198" s="853"/>
      <c r="BQ198" s="854"/>
      <c r="BR198" s="852"/>
      <c r="BS198" s="852"/>
      <c r="BT198" s="852"/>
      <c r="BU198" s="852"/>
      <c r="BV198" s="852"/>
      <c r="BW198" s="852"/>
      <c r="BX198" s="852"/>
      <c r="BY198" s="852"/>
      <c r="BZ198" s="852"/>
      <c r="CA198" s="852"/>
      <c r="CB198" s="852"/>
      <c r="CC198" s="852"/>
      <c r="CD198" s="852"/>
    </row>
    <row r="199" spans="1:168" hidden="1">
      <c r="A199" s="91"/>
      <c r="B199" s="848"/>
      <c r="C199" s="849"/>
      <c r="D199" s="850"/>
      <c r="E199" s="851"/>
      <c r="F199" s="91"/>
      <c r="G199" s="851"/>
      <c r="H199" s="851"/>
      <c r="I199" s="851"/>
      <c r="J199" s="851"/>
      <c r="K199" s="851"/>
      <c r="L199" s="851"/>
      <c r="M199" s="851"/>
      <c r="N199" s="851"/>
      <c r="O199" s="91"/>
      <c r="P199" s="91"/>
      <c r="Q199" s="91"/>
      <c r="R199" s="91"/>
      <c r="S199" s="91"/>
      <c r="T199" s="91"/>
      <c r="U199" s="91"/>
      <c r="V199" s="91"/>
      <c r="W199" s="91"/>
      <c r="X199" s="91"/>
      <c r="Y199" s="91"/>
      <c r="Z199" s="91"/>
      <c r="AA199" s="91"/>
      <c r="AB199" s="91"/>
      <c r="AC199" s="91"/>
      <c r="AD199" s="91"/>
      <c r="AE199" s="91"/>
      <c r="AF199" s="91"/>
      <c r="AG199" s="91"/>
      <c r="AH199" s="91"/>
      <c r="AI199" s="91"/>
      <c r="AJ199" s="91"/>
      <c r="AK199" s="91"/>
      <c r="AL199" s="91"/>
      <c r="AM199" s="91"/>
      <c r="AN199" s="91"/>
      <c r="AO199" s="91"/>
      <c r="AP199" s="91"/>
      <c r="AQ199" s="91"/>
      <c r="AR199" s="91"/>
      <c r="AS199" s="91"/>
      <c r="AT199" s="91"/>
      <c r="AU199" s="91"/>
      <c r="AV199" s="91"/>
      <c r="AW199" s="91"/>
      <c r="AX199" s="91"/>
      <c r="AY199" s="91"/>
      <c r="AZ199" s="91"/>
      <c r="BA199" s="91"/>
      <c r="BB199" s="91"/>
      <c r="BC199" s="91"/>
      <c r="BD199" s="852"/>
      <c r="BE199" s="852"/>
      <c r="BF199" s="852"/>
      <c r="BG199" s="852"/>
      <c r="BH199" s="852"/>
      <c r="BI199" s="852"/>
      <c r="BJ199" s="852"/>
      <c r="BK199" s="852"/>
      <c r="BL199" s="852"/>
      <c r="BM199" s="852"/>
      <c r="BN199" s="91"/>
      <c r="BO199" s="853"/>
      <c r="BP199" s="853"/>
      <c r="BQ199" s="854"/>
      <c r="BR199" s="852"/>
      <c r="BS199" s="852"/>
      <c r="BT199" s="852"/>
      <c r="BU199" s="852"/>
      <c r="BV199" s="852"/>
      <c r="BW199" s="852"/>
      <c r="BX199" s="852"/>
      <c r="BY199" s="852"/>
      <c r="BZ199" s="852"/>
      <c r="CA199" s="852"/>
      <c r="CB199" s="852"/>
      <c r="CC199" s="852"/>
      <c r="CD199" s="852"/>
    </row>
    <row r="200" spans="1:168" hidden="1">
      <c r="A200" s="91"/>
      <c r="B200" s="848"/>
      <c r="C200" s="849"/>
      <c r="D200" s="850"/>
      <c r="E200" s="851"/>
      <c r="F200" s="91"/>
      <c r="G200" s="851"/>
      <c r="H200" s="851"/>
      <c r="I200" s="851"/>
      <c r="J200" s="851"/>
      <c r="K200" s="851"/>
      <c r="L200" s="851"/>
      <c r="M200" s="851"/>
      <c r="N200" s="851"/>
      <c r="O200" s="91"/>
      <c r="P200" s="91"/>
      <c r="Q200" s="91"/>
      <c r="R200" s="91"/>
      <c r="S200" s="91"/>
      <c r="T200" s="91"/>
      <c r="U200" s="91"/>
      <c r="V200" s="91"/>
      <c r="W200" s="91"/>
      <c r="X200" s="91"/>
      <c r="Y200" s="91"/>
      <c r="Z200" s="91"/>
      <c r="AA200" s="91"/>
      <c r="AB200" s="91"/>
      <c r="AC200" s="91"/>
      <c r="AD200" s="91"/>
      <c r="AE200" s="91"/>
      <c r="AF200" s="91"/>
      <c r="AG200" s="91"/>
      <c r="AH200" s="91"/>
      <c r="AI200" s="91"/>
      <c r="AJ200" s="91"/>
      <c r="AK200" s="91"/>
      <c r="AL200" s="91"/>
      <c r="AM200" s="91"/>
      <c r="AN200" s="91"/>
      <c r="AO200" s="91"/>
      <c r="AP200" s="91"/>
      <c r="AQ200" s="91"/>
      <c r="AR200" s="91"/>
      <c r="AS200" s="91"/>
      <c r="AT200" s="91"/>
      <c r="AU200" s="91"/>
      <c r="AV200" s="91"/>
      <c r="AW200" s="91"/>
      <c r="AX200" s="91"/>
      <c r="AY200" s="91"/>
      <c r="AZ200" s="91"/>
      <c r="BA200" s="91"/>
      <c r="BB200" s="91"/>
      <c r="BC200" s="91"/>
      <c r="BD200" s="852"/>
      <c r="BE200" s="852"/>
      <c r="BF200" s="852"/>
      <c r="BG200" s="852"/>
      <c r="BH200" s="852"/>
      <c r="BI200" s="852"/>
      <c r="BJ200" s="852"/>
      <c r="BK200" s="852"/>
      <c r="BL200" s="852"/>
      <c r="BM200" s="852"/>
      <c r="BN200" s="91"/>
      <c r="BO200" s="853"/>
      <c r="BP200" s="853"/>
      <c r="BQ200" s="854"/>
      <c r="BR200" s="852"/>
      <c r="BS200" s="852"/>
      <c r="BT200" s="852"/>
      <c r="BU200" s="852"/>
      <c r="BV200" s="852"/>
      <c r="BW200" s="852"/>
      <c r="BX200" s="852"/>
      <c r="BY200" s="852"/>
      <c r="BZ200" s="852"/>
      <c r="CA200" s="852"/>
      <c r="CB200" s="852"/>
      <c r="CC200" s="852"/>
      <c r="CD200" s="852"/>
    </row>
    <row r="201" spans="1:168" hidden="1">
      <c r="A201" s="91"/>
      <c r="B201" s="848"/>
      <c r="C201" s="849"/>
      <c r="D201" s="850"/>
      <c r="E201" s="851"/>
      <c r="F201" s="91"/>
      <c r="G201" s="851"/>
      <c r="H201" s="851"/>
      <c r="I201" s="851"/>
      <c r="J201" s="851"/>
      <c r="K201" s="851"/>
      <c r="L201" s="851"/>
      <c r="M201" s="851"/>
      <c r="N201" s="851"/>
      <c r="O201" s="91"/>
      <c r="P201" s="91"/>
      <c r="Q201" s="91"/>
      <c r="R201" s="91"/>
      <c r="S201" s="91"/>
      <c r="T201" s="91"/>
      <c r="U201" s="91"/>
      <c r="V201" s="91"/>
      <c r="W201" s="91"/>
      <c r="X201" s="91"/>
      <c r="Y201" s="91"/>
      <c r="Z201" s="91"/>
      <c r="AA201" s="91"/>
      <c r="AB201" s="91"/>
      <c r="AC201" s="91"/>
      <c r="AD201" s="91"/>
      <c r="AE201" s="91"/>
      <c r="AF201" s="91"/>
      <c r="AG201" s="91"/>
      <c r="AH201" s="91"/>
      <c r="AI201" s="91"/>
      <c r="AJ201" s="91"/>
      <c r="AK201" s="91"/>
      <c r="AL201" s="91"/>
      <c r="AM201" s="91"/>
      <c r="AN201" s="91"/>
      <c r="AO201" s="91"/>
      <c r="AP201" s="91"/>
      <c r="AQ201" s="91"/>
      <c r="AR201" s="91"/>
      <c r="AS201" s="91"/>
      <c r="AT201" s="91"/>
      <c r="AU201" s="91"/>
      <c r="AV201" s="91"/>
      <c r="AW201" s="91"/>
      <c r="AX201" s="91"/>
      <c r="AY201" s="91"/>
      <c r="AZ201" s="91"/>
      <c r="BA201" s="91"/>
      <c r="BB201" s="91"/>
      <c r="BC201" s="91"/>
      <c r="BD201" s="852"/>
      <c r="BE201" s="852"/>
      <c r="BF201" s="852"/>
      <c r="BG201" s="852"/>
      <c r="BH201" s="852"/>
      <c r="BI201" s="852"/>
      <c r="BJ201" s="852"/>
      <c r="BK201" s="852"/>
      <c r="BL201" s="852"/>
      <c r="BM201" s="852"/>
      <c r="BN201" s="91"/>
      <c r="BO201" s="853"/>
      <c r="BP201" s="853"/>
      <c r="BQ201" s="854"/>
      <c r="BR201" s="852"/>
      <c r="BS201" s="852"/>
      <c r="BT201" s="852"/>
      <c r="BU201" s="852"/>
      <c r="BV201" s="852"/>
      <c r="BW201" s="852"/>
      <c r="BX201" s="852"/>
      <c r="BY201" s="852"/>
      <c r="BZ201" s="852"/>
      <c r="CA201" s="852"/>
      <c r="CB201" s="852"/>
      <c r="CC201" s="852"/>
      <c r="CD201" s="852"/>
    </row>
    <row r="202" spans="1:168" hidden="1">
      <c r="A202" s="91"/>
      <c r="B202" s="848"/>
      <c r="C202" s="849"/>
      <c r="D202" s="850"/>
      <c r="E202" s="851"/>
      <c r="F202" s="91"/>
      <c r="G202" s="851"/>
      <c r="H202" s="851"/>
      <c r="I202" s="851"/>
      <c r="J202" s="851"/>
      <c r="K202" s="851"/>
      <c r="L202" s="851"/>
      <c r="M202" s="851"/>
      <c r="N202" s="851"/>
      <c r="O202" s="91"/>
      <c r="P202" s="91"/>
      <c r="Q202" s="91"/>
      <c r="R202" s="91"/>
      <c r="S202" s="91"/>
      <c r="T202" s="91"/>
      <c r="U202" s="91"/>
      <c r="V202" s="91"/>
      <c r="W202" s="91"/>
      <c r="X202" s="91"/>
      <c r="Y202" s="91"/>
      <c r="Z202" s="91"/>
      <c r="AA202" s="91"/>
      <c r="AB202" s="91"/>
      <c r="AC202" s="91"/>
      <c r="AD202" s="91"/>
      <c r="AE202" s="91"/>
      <c r="AF202" s="91"/>
      <c r="AG202" s="91"/>
      <c r="AH202" s="91"/>
      <c r="AI202" s="91"/>
      <c r="AJ202" s="91"/>
      <c r="AK202" s="91"/>
      <c r="AL202" s="91"/>
      <c r="AM202" s="91"/>
      <c r="AN202" s="91"/>
      <c r="AO202" s="91"/>
      <c r="AP202" s="91"/>
      <c r="AQ202" s="91"/>
      <c r="AR202" s="91"/>
      <c r="AS202" s="91"/>
      <c r="AT202" s="91"/>
      <c r="AU202" s="91"/>
      <c r="AV202" s="91"/>
      <c r="AW202" s="91"/>
      <c r="AX202" s="91"/>
      <c r="AY202" s="91"/>
      <c r="AZ202" s="91"/>
      <c r="BA202" s="91"/>
      <c r="BB202" s="91"/>
      <c r="BC202" s="91"/>
      <c r="BD202" s="852"/>
      <c r="BE202" s="852"/>
      <c r="BF202" s="852"/>
      <c r="BG202" s="852"/>
      <c r="BH202" s="852"/>
      <c r="BI202" s="852"/>
      <c r="BJ202" s="852"/>
      <c r="BK202" s="852"/>
      <c r="BL202" s="852"/>
      <c r="BM202" s="852"/>
      <c r="BN202" s="91"/>
      <c r="BO202" s="853"/>
      <c r="BP202" s="853"/>
      <c r="BQ202" s="854"/>
      <c r="BR202" s="852"/>
      <c r="BS202" s="852"/>
      <c r="BT202" s="852"/>
      <c r="BU202" s="852"/>
      <c r="BV202" s="852"/>
      <c r="BW202" s="852"/>
      <c r="BX202" s="852"/>
      <c r="BY202" s="852"/>
      <c r="BZ202" s="852"/>
      <c r="CA202" s="852"/>
      <c r="CB202" s="852"/>
      <c r="CC202" s="852"/>
      <c r="CD202" s="852"/>
    </row>
    <row r="203" spans="1:168" hidden="1">
      <c r="A203" s="91"/>
      <c r="B203" s="848"/>
      <c r="C203" s="849"/>
      <c r="D203" s="850"/>
      <c r="E203" s="851"/>
      <c r="F203" s="91"/>
      <c r="G203" s="851"/>
      <c r="H203" s="851"/>
      <c r="I203" s="851"/>
      <c r="J203" s="851"/>
      <c r="K203" s="851"/>
      <c r="L203" s="851"/>
      <c r="M203" s="851"/>
      <c r="N203" s="851"/>
      <c r="O203" s="91"/>
      <c r="P203" s="91"/>
      <c r="Q203" s="91"/>
      <c r="R203" s="91"/>
      <c r="S203" s="91"/>
      <c r="T203" s="91"/>
      <c r="U203" s="91"/>
      <c r="V203" s="91"/>
      <c r="W203" s="91"/>
      <c r="X203" s="91"/>
      <c r="Y203" s="91"/>
      <c r="Z203" s="91"/>
      <c r="AA203" s="91"/>
      <c r="AB203" s="91"/>
      <c r="AC203" s="91"/>
      <c r="AD203" s="91"/>
      <c r="AE203" s="91"/>
      <c r="AF203" s="91"/>
      <c r="AG203" s="91"/>
      <c r="AH203" s="91"/>
      <c r="AI203" s="91"/>
      <c r="AJ203" s="91"/>
      <c r="AK203" s="91"/>
      <c r="AL203" s="91"/>
      <c r="AM203" s="91"/>
      <c r="AN203" s="91"/>
      <c r="AO203" s="91"/>
      <c r="AP203" s="91"/>
      <c r="AQ203" s="91"/>
      <c r="AR203" s="91"/>
      <c r="AS203" s="91"/>
      <c r="AT203" s="91"/>
      <c r="AU203" s="91"/>
      <c r="AV203" s="91"/>
      <c r="AW203" s="91"/>
      <c r="AX203" s="91"/>
      <c r="AY203" s="91"/>
      <c r="AZ203" s="91"/>
      <c r="BA203" s="91"/>
      <c r="BB203" s="91"/>
      <c r="BC203" s="91"/>
      <c r="BD203" s="852"/>
      <c r="BE203" s="852"/>
      <c r="BF203" s="852"/>
      <c r="BG203" s="852"/>
      <c r="BH203" s="852"/>
      <c r="BI203" s="852"/>
      <c r="BJ203" s="852"/>
      <c r="BK203" s="852"/>
      <c r="BL203" s="852"/>
      <c r="BM203" s="852"/>
      <c r="BN203" s="91"/>
      <c r="BO203" s="853"/>
      <c r="BP203" s="853"/>
      <c r="BQ203" s="854"/>
      <c r="BR203" s="852"/>
      <c r="BS203" s="852"/>
      <c r="BT203" s="852"/>
      <c r="BU203" s="852"/>
      <c r="BV203" s="852"/>
      <c r="BW203" s="852"/>
      <c r="BX203" s="852"/>
      <c r="BY203" s="852"/>
      <c r="BZ203" s="852"/>
      <c r="CA203" s="852"/>
      <c r="CB203" s="852"/>
      <c r="CC203" s="852"/>
      <c r="CD203" s="852"/>
    </row>
    <row r="204" spans="1:168" hidden="1">
      <c r="A204" s="91"/>
      <c r="B204" s="848"/>
      <c r="C204" s="849"/>
      <c r="D204" s="850"/>
      <c r="E204" s="851"/>
      <c r="F204" s="91"/>
      <c r="G204" s="851"/>
      <c r="H204" s="851"/>
      <c r="I204" s="851"/>
      <c r="J204" s="851"/>
      <c r="K204" s="851"/>
      <c r="L204" s="851"/>
      <c r="M204" s="851"/>
      <c r="N204" s="851"/>
      <c r="O204" s="91"/>
      <c r="P204" s="91"/>
      <c r="Q204" s="91"/>
      <c r="R204" s="91"/>
      <c r="S204" s="91"/>
      <c r="T204" s="91"/>
      <c r="U204" s="91"/>
      <c r="V204" s="91"/>
      <c r="W204" s="91"/>
      <c r="X204" s="91"/>
      <c r="Y204" s="91"/>
      <c r="Z204" s="91"/>
      <c r="AA204" s="91"/>
      <c r="AB204" s="91"/>
      <c r="AC204" s="91"/>
      <c r="AD204" s="91"/>
      <c r="AE204" s="91"/>
      <c r="AF204" s="91"/>
      <c r="AG204" s="91"/>
      <c r="AH204" s="91"/>
      <c r="AI204" s="91"/>
      <c r="AJ204" s="91"/>
      <c r="AK204" s="91"/>
      <c r="AL204" s="91"/>
      <c r="AM204" s="91"/>
      <c r="AN204" s="91"/>
      <c r="AO204" s="91"/>
      <c r="AP204" s="91"/>
      <c r="AQ204" s="91"/>
      <c r="AR204" s="91"/>
      <c r="AS204" s="91"/>
      <c r="AT204" s="91"/>
      <c r="AU204" s="91"/>
      <c r="AV204" s="91"/>
      <c r="AW204" s="91"/>
      <c r="AX204" s="91"/>
      <c r="AY204" s="91"/>
      <c r="AZ204" s="91"/>
      <c r="BA204" s="91"/>
      <c r="BB204" s="91"/>
      <c r="BC204" s="91"/>
      <c r="BD204" s="852"/>
      <c r="BE204" s="852"/>
      <c r="BF204" s="852"/>
      <c r="BG204" s="852"/>
      <c r="BH204" s="852"/>
      <c r="BI204" s="852"/>
      <c r="BJ204" s="852"/>
      <c r="BK204" s="852"/>
      <c r="BL204" s="852"/>
      <c r="BM204" s="852"/>
      <c r="BN204" s="91"/>
      <c r="BO204" s="853"/>
      <c r="BP204" s="853"/>
      <c r="BQ204" s="854"/>
      <c r="BR204" s="852"/>
      <c r="BS204" s="852"/>
      <c r="BT204" s="852"/>
      <c r="BU204" s="852"/>
      <c r="BV204" s="852"/>
      <c r="BW204" s="852"/>
      <c r="BX204" s="852"/>
      <c r="BY204" s="852"/>
      <c r="BZ204" s="852"/>
      <c r="CA204" s="852"/>
      <c r="CB204" s="852"/>
      <c r="CC204" s="852"/>
      <c r="CD204" s="852"/>
    </row>
    <row r="205" spans="1:168" hidden="1">
      <c r="A205" s="91"/>
      <c r="B205" s="848"/>
      <c r="C205" s="849"/>
      <c r="D205" s="850"/>
      <c r="E205" s="851"/>
      <c r="F205" s="91"/>
      <c r="G205" s="851"/>
      <c r="H205" s="851"/>
      <c r="I205" s="851"/>
      <c r="J205" s="851"/>
      <c r="K205" s="851"/>
      <c r="L205" s="851"/>
      <c r="M205" s="851"/>
      <c r="N205" s="851"/>
      <c r="O205" s="91"/>
      <c r="P205" s="91"/>
      <c r="Q205" s="91"/>
      <c r="R205" s="91"/>
      <c r="S205" s="91"/>
      <c r="T205" s="91"/>
      <c r="U205" s="91"/>
      <c r="V205" s="91"/>
      <c r="W205" s="91"/>
      <c r="X205" s="91"/>
      <c r="Y205" s="91"/>
      <c r="Z205" s="91"/>
      <c r="AA205" s="91"/>
      <c r="AB205" s="91"/>
      <c r="AC205" s="91"/>
      <c r="AD205" s="91"/>
      <c r="AE205" s="91"/>
      <c r="AF205" s="91"/>
      <c r="AG205" s="91"/>
      <c r="AH205" s="91"/>
      <c r="AI205" s="91"/>
      <c r="AJ205" s="91"/>
      <c r="AK205" s="91"/>
      <c r="AL205" s="91"/>
      <c r="AM205" s="91"/>
      <c r="AN205" s="91"/>
      <c r="AO205" s="91"/>
      <c r="AP205" s="91"/>
      <c r="AQ205" s="91"/>
      <c r="AR205" s="91"/>
      <c r="AS205" s="91"/>
      <c r="AT205" s="91"/>
      <c r="AU205" s="91"/>
      <c r="AV205" s="91"/>
      <c r="AW205" s="91"/>
      <c r="AX205" s="91"/>
      <c r="AY205" s="91"/>
      <c r="AZ205" s="91"/>
      <c r="BA205" s="91"/>
      <c r="BB205" s="91"/>
      <c r="BC205" s="91"/>
      <c r="BD205" s="852"/>
      <c r="BE205" s="852"/>
      <c r="BF205" s="852"/>
      <c r="BG205" s="852"/>
      <c r="BH205" s="852"/>
      <c r="BI205" s="852"/>
      <c r="BJ205" s="852"/>
      <c r="BK205" s="852"/>
      <c r="BL205" s="852"/>
      <c r="BM205" s="852"/>
      <c r="BN205" s="91"/>
      <c r="BO205" s="853"/>
      <c r="BP205" s="853"/>
      <c r="BQ205" s="854"/>
      <c r="BR205" s="852"/>
      <c r="BS205" s="852"/>
      <c r="BT205" s="852"/>
      <c r="BU205" s="852"/>
      <c r="BV205" s="852"/>
      <c r="BW205" s="852"/>
      <c r="BX205" s="852"/>
      <c r="BY205" s="852"/>
      <c r="BZ205" s="852"/>
      <c r="CA205" s="852"/>
      <c r="CB205" s="852"/>
      <c r="CC205" s="852"/>
      <c r="CD205" s="852"/>
    </row>
    <row r="206" spans="1:168" hidden="1">
      <c r="A206" s="91"/>
      <c r="B206" s="848"/>
      <c r="C206" s="849"/>
      <c r="D206" s="850"/>
      <c r="E206" s="851"/>
      <c r="F206" s="91"/>
      <c r="G206" s="851"/>
      <c r="H206" s="851"/>
      <c r="I206" s="851"/>
      <c r="J206" s="851"/>
      <c r="K206" s="851"/>
      <c r="L206" s="851"/>
      <c r="M206" s="851"/>
      <c r="N206" s="851"/>
      <c r="O206" s="91"/>
      <c r="P206" s="91"/>
      <c r="Q206" s="91"/>
      <c r="R206" s="91"/>
      <c r="S206" s="91"/>
      <c r="T206" s="91"/>
      <c r="U206" s="91"/>
      <c r="V206" s="91"/>
      <c r="W206" s="91"/>
      <c r="X206" s="91"/>
      <c r="Y206" s="91"/>
      <c r="Z206" s="91"/>
      <c r="AA206" s="91"/>
      <c r="AB206" s="91"/>
      <c r="AC206" s="91"/>
      <c r="AD206" s="91"/>
      <c r="AE206" s="91"/>
      <c r="AF206" s="91"/>
      <c r="AG206" s="91"/>
      <c r="AH206" s="91"/>
      <c r="AI206" s="91"/>
      <c r="AJ206" s="91"/>
      <c r="AK206" s="91"/>
      <c r="AL206" s="91"/>
      <c r="AM206" s="91"/>
      <c r="AN206" s="91"/>
      <c r="AO206" s="91"/>
      <c r="AP206" s="91"/>
      <c r="AQ206" s="91"/>
      <c r="AR206" s="91"/>
      <c r="AS206" s="91"/>
      <c r="AT206" s="91"/>
      <c r="AU206" s="91"/>
      <c r="AV206" s="91"/>
      <c r="AW206" s="91"/>
      <c r="AX206" s="91"/>
      <c r="AY206" s="91"/>
      <c r="AZ206" s="91"/>
      <c r="BA206" s="91"/>
      <c r="BB206" s="91"/>
      <c r="BC206" s="91"/>
      <c r="BD206" s="852"/>
      <c r="BE206" s="852"/>
      <c r="BF206" s="852"/>
      <c r="BG206" s="852"/>
      <c r="BH206" s="852"/>
      <c r="BI206" s="852"/>
      <c r="BJ206" s="852"/>
      <c r="BK206" s="852"/>
      <c r="BL206" s="852"/>
      <c r="BM206" s="852"/>
      <c r="BN206" s="91"/>
      <c r="BO206" s="853"/>
      <c r="BP206" s="853"/>
      <c r="BQ206" s="854"/>
      <c r="BR206" s="852"/>
      <c r="BS206" s="852"/>
      <c r="BT206" s="852"/>
      <c r="BU206" s="852"/>
      <c r="BV206" s="852"/>
      <c r="BW206" s="852"/>
      <c r="BX206" s="852"/>
      <c r="BY206" s="852"/>
      <c r="BZ206" s="852"/>
      <c r="CA206" s="852"/>
      <c r="CB206" s="852"/>
      <c r="CC206" s="852"/>
      <c r="CD206" s="852"/>
    </row>
    <row r="207" spans="1:168" hidden="1">
      <c r="A207" s="91"/>
      <c r="B207" s="848"/>
      <c r="C207" s="849"/>
      <c r="D207" s="850"/>
      <c r="E207" s="851"/>
      <c r="F207" s="91"/>
      <c r="G207" s="851"/>
      <c r="H207" s="851"/>
      <c r="I207" s="851"/>
      <c r="J207" s="851"/>
      <c r="K207" s="851"/>
      <c r="L207" s="851"/>
      <c r="M207" s="851"/>
      <c r="N207" s="851"/>
      <c r="O207" s="91"/>
      <c r="P207" s="91"/>
      <c r="Q207" s="91"/>
      <c r="R207" s="91"/>
      <c r="S207" s="91"/>
      <c r="T207" s="91"/>
      <c r="U207" s="91"/>
      <c r="V207" s="91"/>
      <c r="W207" s="91"/>
      <c r="X207" s="91"/>
      <c r="Y207" s="91"/>
      <c r="Z207" s="91"/>
      <c r="AA207" s="91"/>
      <c r="AB207" s="91"/>
      <c r="AC207" s="91"/>
      <c r="AD207" s="91"/>
      <c r="AE207" s="91"/>
      <c r="AF207" s="91"/>
      <c r="AG207" s="91"/>
      <c r="AH207" s="91"/>
      <c r="AI207" s="91"/>
      <c r="AJ207" s="91"/>
      <c r="AK207" s="91"/>
      <c r="AL207" s="91"/>
      <c r="AM207" s="91"/>
      <c r="AN207" s="91"/>
      <c r="AO207" s="91"/>
      <c r="AP207" s="91"/>
      <c r="AQ207" s="91"/>
      <c r="AR207" s="91"/>
      <c r="AS207" s="91"/>
      <c r="AT207" s="91"/>
      <c r="AU207" s="91"/>
      <c r="AV207" s="91"/>
      <c r="AW207" s="91"/>
      <c r="AX207" s="91"/>
      <c r="AY207" s="91"/>
      <c r="AZ207" s="91"/>
      <c r="BA207" s="91"/>
      <c r="BB207" s="91"/>
      <c r="BC207" s="91"/>
      <c r="BD207" s="852"/>
      <c r="BE207" s="852"/>
      <c r="BF207" s="852"/>
      <c r="BG207" s="852"/>
      <c r="BH207" s="852"/>
      <c r="BI207" s="852"/>
      <c r="BJ207" s="852"/>
      <c r="BK207" s="852"/>
      <c r="BL207" s="852"/>
      <c r="BM207" s="852"/>
      <c r="BN207" s="91"/>
      <c r="BO207" s="853"/>
      <c r="BP207" s="853"/>
      <c r="BQ207" s="854"/>
      <c r="BR207" s="852"/>
      <c r="BS207" s="852"/>
      <c r="BT207" s="852"/>
      <c r="BU207" s="852"/>
      <c r="BV207" s="852"/>
      <c r="BW207" s="852"/>
      <c r="BX207" s="852"/>
      <c r="BY207" s="852"/>
      <c r="BZ207" s="852"/>
      <c r="CA207" s="852"/>
      <c r="CB207" s="852"/>
      <c r="CC207" s="852"/>
      <c r="CD207" s="852"/>
    </row>
    <row r="208" spans="1:168" hidden="1">
      <c r="A208" s="91"/>
      <c r="B208" s="848"/>
      <c r="C208" s="849"/>
      <c r="D208" s="850"/>
      <c r="E208" s="851"/>
      <c r="F208" s="91"/>
      <c r="G208" s="851"/>
      <c r="H208" s="851"/>
      <c r="I208" s="851"/>
      <c r="J208" s="851"/>
      <c r="K208" s="851"/>
      <c r="L208" s="851"/>
      <c r="M208" s="851"/>
      <c r="N208" s="851"/>
      <c r="O208" s="91"/>
      <c r="P208" s="91"/>
      <c r="Q208" s="91"/>
      <c r="R208" s="91"/>
      <c r="S208" s="91"/>
      <c r="T208" s="91"/>
      <c r="U208" s="91"/>
      <c r="V208" s="91"/>
      <c r="W208" s="91"/>
      <c r="X208" s="91"/>
      <c r="Y208" s="91"/>
      <c r="Z208" s="91"/>
      <c r="AA208" s="91"/>
      <c r="AB208" s="91"/>
      <c r="AC208" s="91"/>
      <c r="AD208" s="91"/>
      <c r="AE208" s="91"/>
      <c r="AF208" s="91"/>
      <c r="AG208" s="91"/>
      <c r="AH208" s="91"/>
      <c r="AI208" s="91"/>
      <c r="AJ208" s="91"/>
      <c r="AK208" s="91"/>
      <c r="AL208" s="91"/>
      <c r="AM208" s="91"/>
      <c r="AN208" s="91"/>
      <c r="AO208" s="91"/>
      <c r="AP208" s="91"/>
      <c r="AQ208" s="91"/>
      <c r="AR208" s="91"/>
      <c r="AS208" s="91"/>
      <c r="AT208" s="91"/>
      <c r="AU208" s="91"/>
      <c r="AV208" s="91"/>
      <c r="AW208" s="91"/>
      <c r="AX208" s="91"/>
      <c r="AY208" s="91"/>
      <c r="AZ208" s="91"/>
      <c r="BA208" s="91"/>
      <c r="BB208" s="91"/>
      <c r="BC208" s="91"/>
      <c r="BD208" s="852"/>
      <c r="BE208" s="852"/>
      <c r="BF208" s="852"/>
      <c r="BG208" s="852"/>
      <c r="BH208" s="852"/>
      <c r="BI208" s="852"/>
      <c r="BJ208" s="852"/>
      <c r="BK208" s="852"/>
      <c r="BL208" s="852"/>
      <c r="BM208" s="852"/>
      <c r="BN208" s="91"/>
      <c r="BO208" s="853"/>
      <c r="BP208" s="853"/>
      <c r="BQ208" s="854"/>
      <c r="BR208" s="852"/>
      <c r="BS208" s="852"/>
      <c r="BT208" s="852"/>
      <c r="BU208" s="852"/>
      <c r="BV208" s="852"/>
      <c r="BW208" s="852"/>
      <c r="BX208" s="852"/>
      <c r="BY208" s="852"/>
      <c r="BZ208" s="852"/>
      <c r="CA208" s="852"/>
      <c r="CB208" s="852"/>
      <c r="CC208" s="852"/>
      <c r="CD208" s="852"/>
    </row>
    <row r="209" spans="1:82" hidden="1">
      <c r="A209" s="91"/>
      <c r="B209" s="848"/>
      <c r="C209" s="849"/>
      <c r="D209" s="850"/>
      <c r="E209" s="851"/>
      <c r="F209" s="91"/>
      <c r="G209" s="851"/>
      <c r="H209" s="851"/>
      <c r="I209" s="851"/>
      <c r="J209" s="851"/>
      <c r="K209" s="851"/>
      <c r="L209" s="851"/>
      <c r="M209" s="851"/>
      <c r="N209" s="851"/>
      <c r="O209" s="91"/>
      <c r="P209" s="91"/>
      <c r="Q209" s="91"/>
      <c r="R209" s="91"/>
      <c r="S209" s="91"/>
      <c r="T209" s="91"/>
      <c r="U209" s="91"/>
      <c r="V209" s="91"/>
      <c r="W209" s="91"/>
      <c r="X209" s="91"/>
      <c r="Y209" s="91"/>
      <c r="Z209" s="91"/>
      <c r="AA209" s="91"/>
      <c r="AB209" s="91"/>
      <c r="AC209" s="91"/>
      <c r="AD209" s="91"/>
      <c r="AE209" s="91"/>
      <c r="AF209" s="91"/>
      <c r="AG209" s="91"/>
      <c r="AH209" s="91"/>
      <c r="AI209" s="91"/>
      <c r="AJ209" s="91"/>
      <c r="AK209" s="91"/>
      <c r="AL209" s="91"/>
      <c r="AM209" s="91"/>
      <c r="AN209" s="91"/>
      <c r="AO209" s="91"/>
      <c r="AP209" s="91"/>
      <c r="AQ209" s="91"/>
      <c r="AR209" s="91"/>
      <c r="AS209" s="91"/>
      <c r="AT209" s="91"/>
      <c r="AU209" s="91"/>
      <c r="AV209" s="91"/>
      <c r="AW209" s="91"/>
      <c r="AX209" s="91"/>
      <c r="AY209" s="91"/>
      <c r="AZ209" s="91"/>
      <c r="BA209" s="91"/>
      <c r="BB209" s="91"/>
      <c r="BC209" s="91"/>
      <c r="BD209" s="852"/>
      <c r="BE209" s="852"/>
      <c r="BF209" s="852"/>
      <c r="BG209" s="852"/>
      <c r="BH209" s="852"/>
      <c r="BI209" s="852"/>
      <c r="BJ209" s="852"/>
      <c r="BK209" s="852"/>
      <c r="BL209" s="852"/>
      <c r="BM209" s="852"/>
      <c r="BN209" s="91"/>
      <c r="BO209" s="853"/>
      <c r="BP209" s="853"/>
      <c r="BQ209" s="854"/>
      <c r="BR209" s="852"/>
      <c r="BS209" s="852"/>
      <c r="BT209" s="852"/>
      <c r="BU209" s="852"/>
      <c r="BV209" s="852"/>
      <c r="BW209" s="852"/>
      <c r="BX209" s="852"/>
      <c r="BY209" s="852"/>
      <c r="BZ209" s="852"/>
      <c r="CA209" s="852"/>
      <c r="CB209" s="852"/>
      <c r="CC209" s="852"/>
      <c r="CD209" s="852"/>
    </row>
    <row r="210" spans="1:82" hidden="1">
      <c r="A210" s="91"/>
      <c r="B210" s="848"/>
      <c r="C210" s="849"/>
      <c r="D210" s="850"/>
      <c r="E210" s="851"/>
      <c r="F210" s="91"/>
      <c r="G210" s="851"/>
      <c r="H210" s="851"/>
      <c r="I210" s="851"/>
      <c r="J210" s="851"/>
      <c r="K210" s="851"/>
      <c r="L210" s="851"/>
      <c r="M210" s="851"/>
      <c r="N210" s="851"/>
      <c r="O210" s="91"/>
      <c r="P210" s="91"/>
      <c r="Q210" s="91"/>
      <c r="R210" s="91"/>
      <c r="S210" s="91"/>
      <c r="T210" s="91"/>
      <c r="U210" s="91"/>
      <c r="V210" s="91"/>
      <c r="W210" s="91"/>
      <c r="X210" s="91"/>
      <c r="Y210" s="91"/>
      <c r="Z210" s="91"/>
      <c r="AA210" s="91"/>
      <c r="AB210" s="91"/>
      <c r="AC210" s="91"/>
      <c r="AD210" s="91"/>
      <c r="AE210" s="91"/>
      <c r="AF210" s="91"/>
      <c r="AG210" s="91"/>
      <c r="AH210" s="91"/>
      <c r="AI210" s="91"/>
      <c r="AJ210" s="91"/>
      <c r="AK210" s="91"/>
      <c r="AL210" s="91"/>
      <c r="AM210" s="91"/>
      <c r="AN210" s="91"/>
      <c r="AO210" s="91"/>
      <c r="AP210" s="91"/>
      <c r="AQ210" s="91"/>
      <c r="AR210" s="91"/>
      <c r="AS210" s="91"/>
      <c r="AT210" s="91"/>
      <c r="AU210" s="91"/>
      <c r="AV210" s="91"/>
      <c r="AW210" s="91"/>
      <c r="AX210" s="91"/>
      <c r="AY210" s="91"/>
      <c r="AZ210" s="91"/>
      <c r="BA210" s="91"/>
      <c r="BB210" s="91"/>
      <c r="BC210" s="91"/>
      <c r="BD210" s="852"/>
      <c r="BE210" s="852"/>
      <c r="BF210" s="852"/>
      <c r="BG210" s="852"/>
      <c r="BH210" s="852"/>
      <c r="BI210" s="852"/>
      <c r="BJ210" s="852"/>
      <c r="BK210" s="852"/>
      <c r="BL210" s="852"/>
      <c r="BM210" s="852"/>
      <c r="BN210" s="91"/>
      <c r="BO210" s="853"/>
      <c r="BP210" s="853"/>
      <c r="BQ210" s="854"/>
      <c r="BR210" s="852"/>
      <c r="BS210" s="852"/>
      <c r="BT210" s="852"/>
      <c r="BU210" s="852"/>
      <c r="BV210" s="852"/>
      <c r="BW210" s="852"/>
      <c r="BX210" s="852"/>
      <c r="BY210" s="852"/>
      <c r="BZ210" s="852"/>
      <c r="CA210" s="852"/>
      <c r="CB210" s="852"/>
      <c r="CC210" s="852"/>
      <c r="CD210" s="852"/>
    </row>
    <row r="211" spans="1:82" hidden="1">
      <c r="A211" s="91"/>
      <c r="B211" s="848"/>
      <c r="C211" s="849"/>
      <c r="D211" s="850"/>
      <c r="E211" s="851"/>
      <c r="F211" s="91"/>
      <c r="G211" s="851"/>
      <c r="H211" s="851"/>
      <c r="I211" s="851"/>
      <c r="J211" s="851"/>
      <c r="K211" s="851"/>
      <c r="L211" s="851"/>
      <c r="M211" s="851"/>
      <c r="N211" s="851"/>
      <c r="O211" s="91"/>
      <c r="P211" s="91"/>
      <c r="Q211" s="91"/>
      <c r="R211" s="91"/>
      <c r="S211" s="91"/>
      <c r="T211" s="91"/>
      <c r="U211" s="91"/>
      <c r="V211" s="91"/>
      <c r="W211" s="91"/>
      <c r="X211" s="91"/>
      <c r="Y211" s="91"/>
      <c r="Z211" s="91"/>
      <c r="AA211" s="91"/>
      <c r="AB211" s="91"/>
      <c r="AC211" s="91"/>
      <c r="AD211" s="91"/>
      <c r="AE211" s="91"/>
      <c r="AF211" s="91"/>
      <c r="AG211" s="91"/>
      <c r="AH211" s="91"/>
      <c r="AI211" s="91"/>
      <c r="AJ211" s="91"/>
      <c r="AK211" s="91"/>
      <c r="AL211" s="91"/>
      <c r="AM211" s="91"/>
      <c r="AN211" s="91"/>
      <c r="AO211" s="91"/>
      <c r="AP211" s="91"/>
      <c r="AQ211" s="91"/>
      <c r="AR211" s="91"/>
      <c r="AS211" s="91"/>
      <c r="AT211" s="91"/>
      <c r="AU211" s="91"/>
      <c r="AV211" s="91"/>
      <c r="AW211" s="91"/>
      <c r="AX211" s="91"/>
      <c r="AY211" s="91"/>
      <c r="AZ211" s="91"/>
      <c r="BA211" s="91"/>
      <c r="BB211" s="91"/>
      <c r="BC211" s="91"/>
      <c r="BD211" s="852"/>
      <c r="BE211" s="852"/>
      <c r="BF211" s="852"/>
      <c r="BG211" s="852"/>
      <c r="BH211" s="852"/>
      <c r="BI211" s="852"/>
      <c r="BJ211" s="852"/>
      <c r="BK211" s="852"/>
      <c r="BL211" s="852"/>
      <c r="BM211" s="852"/>
      <c r="BN211" s="91"/>
      <c r="BO211" s="853"/>
      <c r="BP211" s="853"/>
      <c r="BQ211" s="854"/>
      <c r="BR211" s="852"/>
      <c r="BS211" s="852"/>
      <c r="BT211" s="852"/>
      <c r="BU211" s="852"/>
      <c r="BV211" s="852"/>
      <c r="BW211" s="852"/>
      <c r="BX211" s="852"/>
      <c r="BY211" s="852"/>
      <c r="BZ211" s="852"/>
      <c r="CA211" s="852"/>
      <c r="CB211" s="852"/>
      <c r="CC211" s="852"/>
      <c r="CD211" s="852"/>
    </row>
    <row r="212" spans="1:82" hidden="1">
      <c r="A212" s="91"/>
      <c r="B212" s="848"/>
      <c r="C212" s="849"/>
      <c r="D212" s="850"/>
      <c r="E212" s="851"/>
      <c r="F212" s="91"/>
      <c r="G212" s="851"/>
      <c r="H212" s="851"/>
      <c r="I212" s="851"/>
      <c r="J212" s="851"/>
      <c r="K212" s="851"/>
      <c r="L212" s="851"/>
      <c r="M212" s="851"/>
      <c r="N212" s="851"/>
      <c r="O212" s="91"/>
      <c r="P212" s="91"/>
      <c r="Q212" s="91"/>
      <c r="R212" s="91"/>
      <c r="S212" s="91"/>
      <c r="T212" s="91"/>
      <c r="U212" s="91"/>
      <c r="V212" s="91"/>
      <c r="W212" s="91"/>
      <c r="X212" s="91"/>
      <c r="Y212" s="91"/>
      <c r="Z212" s="91"/>
      <c r="AA212" s="91"/>
      <c r="AB212" s="91"/>
      <c r="AC212" s="91"/>
      <c r="AD212" s="91"/>
      <c r="AE212" s="91"/>
      <c r="AF212" s="91"/>
      <c r="AG212" s="91"/>
      <c r="AH212" s="91"/>
      <c r="AI212" s="91"/>
      <c r="AJ212" s="91"/>
      <c r="AK212" s="91"/>
      <c r="AL212" s="91"/>
      <c r="AM212" s="91"/>
      <c r="AN212" s="91"/>
      <c r="AO212" s="91"/>
      <c r="AP212" s="91"/>
      <c r="AQ212" s="91"/>
      <c r="AR212" s="91"/>
      <c r="AS212" s="91"/>
      <c r="AT212" s="91"/>
      <c r="AU212" s="91"/>
      <c r="AV212" s="91"/>
      <c r="AW212" s="91"/>
      <c r="AX212" s="91"/>
      <c r="AY212" s="91"/>
      <c r="AZ212" s="91"/>
      <c r="BA212" s="91"/>
      <c r="BB212" s="91"/>
      <c r="BC212" s="91"/>
      <c r="BD212" s="852"/>
      <c r="BE212" s="852"/>
      <c r="BF212" s="852"/>
      <c r="BG212" s="852"/>
      <c r="BH212" s="852"/>
      <c r="BI212" s="852"/>
      <c r="BJ212" s="852"/>
      <c r="BK212" s="852"/>
      <c r="BL212" s="852"/>
      <c r="BM212" s="852"/>
      <c r="BN212" s="91"/>
      <c r="BO212" s="853"/>
      <c r="BP212" s="853"/>
      <c r="BQ212" s="854"/>
      <c r="BR212" s="852"/>
      <c r="BS212" s="852"/>
      <c r="BT212" s="852"/>
      <c r="BU212" s="852"/>
      <c r="BV212" s="852"/>
      <c r="BW212" s="852"/>
      <c r="BX212" s="852"/>
      <c r="BY212" s="852"/>
      <c r="BZ212" s="852"/>
      <c r="CA212" s="852"/>
      <c r="CB212" s="852"/>
      <c r="CC212" s="852"/>
      <c r="CD212" s="852"/>
    </row>
    <row r="213" spans="1:82" hidden="1">
      <c r="A213" s="91"/>
      <c r="B213" s="848"/>
      <c r="C213" s="849"/>
      <c r="D213" s="850"/>
      <c r="E213" s="851"/>
      <c r="F213" s="91"/>
      <c r="G213" s="851"/>
      <c r="H213" s="851"/>
      <c r="I213" s="851"/>
      <c r="J213" s="851"/>
      <c r="K213" s="851"/>
      <c r="L213" s="851"/>
      <c r="M213" s="851"/>
      <c r="N213" s="851"/>
      <c r="O213" s="91"/>
      <c r="P213" s="91"/>
      <c r="Q213" s="91"/>
      <c r="R213" s="91"/>
      <c r="S213" s="91"/>
      <c r="T213" s="91"/>
      <c r="U213" s="91"/>
      <c r="V213" s="91"/>
      <c r="W213" s="91"/>
      <c r="X213" s="91"/>
      <c r="Y213" s="91"/>
      <c r="Z213" s="91"/>
      <c r="AA213" s="91"/>
      <c r="AB213" s="91"/>
      <c r="AC213" s="91"/>
      <c r="AD213" s="91"/>
      <c r="AE213" s="91"/>
      <c r="AF213" s="91"/>
      <c r="AG213" s="91"/>
      <c r="AH213" s="91"/>
      <c r="AI213" s="91"/>
      <c r="AJ213" s="91"/>
      <c r="AK213" s="91"/>
      <c r="AL213" s="91"/>
      <c r="AM213" s="91"/>
      <c r="AN213" s="91"/>
      <c r="AO213" s="91"/>
      <c r="AP213" s="91"/>
      <c r="AQ213" s="91"/>
      <c r="AR213" s="91"/>
      <c r="AS213" s="91"/>
      <c r="AT213" s="91"/>
      <c r="AU213" s="91"/>
      <c r="AV213" s="91"/>
      <c r="AW213" s="91"/>
      <c r="AX213" s="91"/>
      <c r="AY213" s="91"/>
      <c r="AZ213" s="91"/>
      <c r="BA213" s="91"/>
      <c r="BB213" s="91"/>
      <c r="BC213" s="91"/>
      <c r="BD213" s="852"/>
      <c r="BE213" s="852"/>
      <c r="BF213" s="852"/>
      <c r="BG213" s="852"/>
      <c r="BH213" s="852"/>
      <c r="BI213" s="852"/>
      <c r="BJ213" s="852"/>
      <c r="BK213" s="852"/>
      <c r="BL213" s="852"/>
      <c r="BM213" s="852"/>
      <c r="BN213" s="91"/>
      <c r="BO213" s="853"/>
      <c r="BP213" s="853"/>
      <c r="BQ213" s="854"/>
      <c r="BR213" s="852"/>
      <c r="BS213" s="852"/>
      <c r="BT213" s="852"/>
      <c r="BU213" s="852"/>
      <c r="BV213" s="852"/>
      <c r="BW213" s="852"/>
      <c r="BX213" s="852"/>
      <c r="BY213" s="852"/>
      <c r="BZ213" s="852"/>
      <c r="CA213" s="852"/>
      <c r="CB213" s="852"/>
      <c r="CC213" s="852"/>
      <c r="CD213" s="852"/>
    </row>
    <row r="214" spans="1:82" hidden="1">
      <c r="A214" s="91"/>
      <c r="B214" s="848"/>
      <c r="C214" s="849"/>
      <c r="D214" s="850"/>
      <c r="E214" s="851"/>
      <c r="F214" s="91"/>
      <c r="G214" s="851"/>
      <c r="H214" s="851"/>
      <c r="I214" s="851"/>
      <c r="J214" s="851"/>
      <c r="K214" s="851"/>
      <c r="L214" s="851"/>
      <c r="M214" s="851"/>
      <c r="N214" s="851"/>
      <c r="O214" s="91"/>
      <c r="P214" s="91"/>
      <c r="Q214" s="91"/>
      <c r="R214" s="91"/>
      <c r="S214" s="91"/>
      <c r="T214" s="91"/>
      <c r="U214" s="91"/>
      <c r="V214" s="91"/>
      <c r="W214" s="91"/>
      <c r="X214" s="91"/>
      <c r="Y214" s="91"/>
      <c r="Z214" s="91"/>
      <c r="AA214" s="91"/>
      <c r="AB214" s="91"/>
      <c r="AC214" s="91"/>
      <c r="AD214" s="91"/>
      <c r="AE214" s="91"/>
      <c r="AF214" s="91"/>
      <c r="AG214" s="91"/>
      <c r="AH214" s="91"/>
      <c r="AI214" s="91"/>
      <c r="AJ214" s="91"/>
      <c r="AK214" s="91"/>
      <c r="AL214" s="91"/>
      <c r="AM214" s="91"/>
      <c r="AN214" s="91"/>
      <c r="AO214" s="91"/>
      <c r="AP214" s="91"/>
      <c r="AQ214" s="91"/>
      <c r="AR214" s="91"/>
      <c r="AS214" s="91"/>
      <c r="AT214" s="91"/>
      <c r="AU214" s="91"/>
      <c r="AV214" s="91"/>
      <c r="AW214" s="91"/>
      <c r="AX214" s="91"/>
      <c r="AY214" s="91"/>
      <c r="AZ214" s="91"/>
      <c r="BA214" s="91"/>
      <c r="BB214" s="91"/>
      <c r="BC214" s="91"/>
      <c r="BD214" s="852"/>
      <c r="BE214" s="852"/>
      <c r="BF214" s="852"/>
      <c r="BG214" s="852"/>
      <c r="BH214" s="852"/>
      <c r="BI214" s="852"/>
      <c r="BJ214" s="852"/>
      <c r="BK214" s="852"/>
      <c r="BL214" s="852"/>
      <c r="BM214" s="852"/>
      <c r="BN214" s="91"/>
      <c r="BO214" s="853"/>
      <c r="BP214" s="853"/>
      <c r="BQ214" s="854"/>
      <c r="BR214" s="852"/>
      <c r="BS214" s="852"/>
      <c r="BT214" s="852"/>
      <c r="BU214" s="852"/>
      <c r="BV214" s="852"/>
      <c r="BW214" s="852"/>
      <c r="BX214" s="852"/>
      <c r="BY214" s="852"/>
      <c r="BZ214" s="852"/>
      <c r="CA214" s="852"/>
      <c r="CB214" s="852"/>
      <c r="CC214" s="852"/>
      <c r="CD214" s="852"/>
    </row>
    <row r="215" spans="1:82" hidden="1">
      <c r="A215" s="91"/>
      <c r="B215" s="848"/>
      <c r="C215" s="849"/>
      <c r="D215" s="850"/>
      <c r="E215" s="851"/>
      <c r="F215" s="91"/>
      <c r="G215" s="851"/>
      <c r="H215" s="851"/>
      <c r="I215" s="851"/>
      <c r="J215" s="851"/>
      <c r="K215" s="851"/>
      <c r="L215" s="851"/>
      <c r="M215" s="851"/>
      <c r="N215" s="851"/>
      <c r="O215" s="91"/>
      <c r="P215" s="91"/>
      <c r="Q215" s="91"/>
      <c r="R215" s="91"/>
      <c r="S215" s="91"/>
      <c r="T215" s="91"/>
      <c r="U215" s="91"/>
      <c r="V215" s="91"/>
      <c r="W215" s="91"/>
      <c r="X215" s="91"/>
      <c r="Y215" s="91"/>
      <c r="Z215" s="91"/>
      <c r="AA215" s="91"/>
      <c r="AB215" s="91"/>
      <c r="AC215" s="91"/>
      <c r="AD215" s="91"/>
      <c r="AE215" s="91"/>
      <c r="AF215" s="91"/>
      <c r="AG215" s="91"/>
      <c r="AH215" s="91"/>
      <c r="AI215" s="91"/>
      <c r="AJ215" s="91"/>
      <c r="AK215" s="91"/>
      <c r="AL215" s="91"/>
      <c r="AM215" s="91"/>
      <c r="AN215" s="91"/>
      <c r="AO215" s="91"/>
      <c r="AP215" s="91"/>
      <c r="AQ215" s="91"/>
      <c r="AR215" s="91"/>
      <c r="AS215" s="91"/>
      <c r="AT215" s="91"/>
      <c r="AU215" s="91"/>
      <c r="AV215" s="91"/>
      <c r="AW215" s="91"/>
      <c r="AX215" s="91"/>
      <c r="AY215" s="91"/>
      <c r="AZ215" s="91"/>
      <c r="BA215" s="91"/>
      <c r="BB215" s="91"/>
      <c r="BC215" s="91"/>
      <c r="BD215" s="852"/>
      <c r="BE215" s="852"/>
      <c r="BF215" s="852"/>
      <c r="BG215" s="852"/>
      <c r="BH215" s="852"/>
      <c r="BI215" s="852"/>
      <c r="BJ215" s="852"/>
      <c r="BK215" s="852"/>
      <c r="BL215" s="852"/>
      <c r="BM215" s="852"/>
      <c r="BN215" s="91"/>
      <c r="BO215" s="853"/>
      <c r="BP215" s="853"/>
      <c r="BQ215" s="854"/>
      <c r="BR215" s="852"/>
      <c r="BS215" s="852"/>
      <c r="BT215" s="852"/>
      <c r="BU215" s="852"/>
      <c r="BV215" s="852"/>
      <c r="BW215" s="852"/>
      <c r="BX215" s="852"/>
      <c r="BY215" s="852"/>
      <c r="BZ215" s="852"/>
      <c r="CA215" s="852"/>
      <c r="CB215" s="852"/>
      <c r="CC215" s="852"/>
      <c r="CD215" s="852"/>
    </row>
    <row r="216" spans="1:82" hidden="1">
      <c r="A216" s="91"/>
      <c r="B216" s="848"/>
      <c r="C216" s="849"/>
      <c r="D216" s="850"/>
      <c r="E216" s="851"/>
      <c r="F216" s="91"/>
      <c r="G216" s="851"/>
      <c r="H216" s="851"/>
      <c r="I216" s="851"/>
      <c r="J216" s="851"/>
      <c r="K216" s="851"/>
      <c r="L216" s="851"/>
      <c r="M216" s="851"/>
      <c r="N216" s="851"/>
      <c r="O216" s="91"/>
      <c r="P216" s="91"/>
      <c r="Q216" s="91"/>
      <c r="R216" s="91"/>
      <c r="S216" s="91"/>
      <c r="T216" s="91"/>
      <c r="U216" s="91"/>
      <c r="V216" s="91"/>
      <c r="W216" s="91"/>
      <c r="X216" s="91"/>
      <c r="Y216" s="91"/>
      <c r="Z216" s="91"/>
      <c r="AA216" s="91"/>
      <c r="AB216" s="91"/>
      <c r="AC216" s="91"/>
      <c r="AD216" s="91"/>
      <c r="AE216" s="91"/>
      <c r="AF216" s="91"/>
      <c r="AG216" s="91"/>
      <c r="AH216" s="91"/>
      <c r="AI216" s="91"/>
      <c r="AJ216" s="91"/>
      <c r="AK216" s="91"/>
      <c r="AL216" s="91"/>
      <c r="AM216" s="91"/>
      <c r="AN216" s="91"/>
      <c r="AO216" s="91"/>
      <c r="AP216" s="91"/>
      <c r="AQ216" s="91"/>
      <c r="AR216" s="91"/>
      <c r="AS216" s="91"/>
      <c r="AT216" s="91"/>
      <c r="AU216" s="91"/>
      <c r="AV216" s="91"/>
      <c r="AW216" s="91"/>
      <c r="AX216" s="91"/>
      <c r="AY216" s="91"/>
      <c r="AZ216" s="91"/>
      <c r="BA216" s="91"/>
      <c r="BB216" s="91"/>
      <c r="BC216" s="91"/>
      <c r="BD216" s="852"/>
      <c r="BE216" s="852"/>
      <c r="BF216" s="852"/>
      <c r="BG216" s="852"/>
      <c r="BH216" s="852"/>
      <c r="BI216" s="852"/>
      <c r="BJ216" s="852"/>
      <c r="BK216" s="852"/>
      <c r="BL216" s="852"/>
      <c r="BM216" s="852"/>
      <c r="BN216" s="91"/>
      <c r="BO216" s="853"/>
      <c r="BP216" s="853"/>
      <c r="BQ216" s="854"/>
      <c r="BR216" s="852"/>
      <c r="BS216" s="852"/>
      <c r="BT216" s="852"/>
      <c r="BU216" s="852"/>
      <c r="BV216" s="852"/>
      <c r="BW216" s="852"/>
      <c r="BX216" s="852"/>
      <c r="BY216" s="852"/>
      <c r="BZ216" s="852"/>
      <c r="CA216" s="852"/>
      <c r="CB216" s="852"/>
      <c r="CC216" s="852"/>
      <c r="CD216" s="852"/>
    </row>
    <row r="217" spans="1:82" hidden="1">
      <c r="A217" s="91"/>
      <c r="B217" s="848"/>
      <c r="C217" s="849"/>
      <c r="D217" s="850"/>
      <c r="E217" s="851"/>
      <c r="F217" s="91"/>
      <c r="G217" s="851"/>
      <c r="H217" s="851"/>
      <c r="I217" s="851"/>
      <c r="J217" s="851"/>
      <c r="K217" s="851"/>
      <c r="L217" s="851"/>
      <c r="M217" s="851"/>
      <c r="N217" s="851"/>
      <c r="O217" s="91"/>
      <c r="P217" s="91"/>
      <c r="Q217" s="91"/>
      <c r="R217" s="91"/>
      <c r="S217" s="91"/>
      <c r="T217" s="91"/>
      <c r="U217" s="91"/>
      <c r="V217" s="91"/>
      <c r="W217" s="91"/>
      <c r="X217" s="91"/>
      <c r="Y217" s="91"/>
      <c r="Z217" s="91"/>
      <c r="AA217" s="91"/>
      <c r="AB217" s="91"/>
      <c r="AC217" s="91"/>
      <c r="AD217" s="91"/>
      <c r="AE217" s="91"/>
      <c r="AF217" s="91"/>
      <c r="AG217" s="91"/>
      <c r="AH217" s="91"/>
      <c r="AI217" s="91"/>
      <c r="AJ217" s="91"/>
      <c r="AK217" s="91"/>
      <c r="AL217" s="91"/>
      <c r="AM217" s="91"/>
      <c r="AN217" s="91"/>
      <c r="AO217" s="91"/>
      <c r="AP217" s="91"/>
      <c r="AQ217" s="91"/>
      <c r="AR217" s="91"/>
      <c r="AS217" s="91"/>
      <c r="AT217" s="91"/>
      <c r="AU217" s="91"/>
      <c r="AV217" s="91"/>
      <c r="AW217" s="91"/>
      <c r="AX217" s="91"/>
      <c r="AY217" s="91"/>
      <c r="AZ217" s="91"/>
      <c r="BA217" s="91"/>
      <c r="BB217" s="91"/>
      <c r="BC217" s="91"/>
      <c r="BD217" s="852"/>
      <c r="BE217" s="852"/>
      <c r="BF217" s="852"/>
      <c r="BG217" s="852"/>
      <c r="BH217" s="852"/>
      <c r="BI217" s="852"/>
      <c r="BJ217" s="852"/>
      <c r="BK217" s="852"/>
      <c r="BL217" s="852"/>
      <c r="BM217" s="852"/>
      <c r="BN217" s="91"/>
      <c r="BO217" s="853"/>
      <c r="BP217" s="853"/>
      <c r="BQ217" s="854"/>
      <c r="BR217" s="852"/>
      <c r="BS217" s="852"/>
      <c r="BT217" s="852"/>
      <c r="BU217" s="852"/>
      <c r="BV217" s="852"/>
      <c r="BW217" s="852"/>
      <c r="BX217" s="852"/>
      <c r="BY217" s="852"/>
      <c r="BZ217" s="852"/>
      <c r="CA217" s="852"/>
      <c r="CB217" s="852"/>
      <c r="CC217" s="852"/>
      <c r="CD217" s="852"/>
    </row>
    <row r="218" spans="1:82" hidden="1">
      <c r="A218" s="91"/>
      <c r="B218" s="848"/>
      <c r="C218" s="849"/>
      <c r="D218" s="850"/>
      <c r="E218" s="851"/>
      <c r="F218" s="91"/>
      <c r="G218" s="851"/>
      <c r="H218" s="851"/>
      <c r="I218" s="851"/>
      <c r="J218" s="851"/>
      <c r="K218" s="851"/>
      <c r="L218" s="851"/>
      <c r="M218" s="851"/>
      <c r="N218" s="851"/>
      <c r="O218" s="91"/>
      <c r="P218" s="91"/>
      <c r="Q218" s="91"/>
      <c r="R218" s="91"/>
      <c r="S218" s="91"/>
      <c r="T218" s="91"/>
      <c r="U218" s="91"/>
      <c r="V218" s="91"/>
      <c r="W218" s="91"/>
      <c r="X218" s="91"/>
      <c r="Y218" s="91"/>
      <c r="Z218" s="91"/>
      <c r="AA218" s="91"/>
      <c r="AB218" s="91"/>
      <c r="AC218" s="91"/>
      <c r="AD218" s="91"/>
      <c r="AE218" s="91"/>
      <c r="AF218" s="91"/>
      <c r="AG218" s="91"/>
      <c r="AH218" s="91"/>
      <c r="AI218" s="91"/>
      <c r="AJ218" s="91"/>
      <c r="AK218" s="91"/>
      <c r="AL218" s="91"/>
      <c r="AM218" s="91"/>
      <c r="AN218" s="91"/>
      <c r="AO218" s="91"/>
      <c r="AP218" s="91"/>
      <c r="AQ218" s="91"/>
      <c r="AR218" s="91"/>
      <c r="AS218" s="91"/>
      <c r="AT218" s="91"/>
      <c r="AU218" s="91"/>
      <c r="AV218" s="91"/>
      <c r="AW218" s="91"/>
      <c r="AX218" s="91"/>
      <c r="AY218" s="91"/>
      <c r="AZ218" s="91"/>
      <c r="BA218" s="91"/>
      <c r="BB218" s="91"/>
      <c r="BC218" s="91"/>
      <c r="BD218" s="852"/>
      <c r="BE218" s="852"/>
      <c r="BF218" s="852"/>
      <c r="BG218" s="852"/>
      <c r="BH218" s="852"/>
      <c r="BI218" s="852"/>
      <c r="BJ218" s="852"/>
      <c r="BK218" s="852"/>
      <c r="BL218" s="852"/>
      <c r="BM218" s="852"/>
      <c r="BN218" s="91"/>
      <c r="BO218" s="853"/>
      <c r="BP218" s="853"/>
      <c r="BQ218" s="854"/>
      <c r="BR218" s="852"/>
      <c r="BS218" s="852"/>
      <c r="BT218" s="852"/>
      <c r="BU218" s="852"/>
      <c r="BV218" s="852"/>
      <c r="BW218" s="852"/>
      <c r="BX218" s="852"/>
      <c r="BY218" s="852"/>
      <c r="BZ218" s="852"/>
      <c r="CA218" s="852"/>
      <c r="CB218" s="852"/>
      <c r="CC218" s="852"/>
      <c r="CD218" s="852"/>
    </row>
    <row r="219" spans="1:82" hidden="1">
      <c r="A219" s="91"/>
      <c r="B219" s="848"/>
      <c r="C219" s="849"/>
      <c r="D219" s="850"/>
      <c r="E219" s="851"/>
      <c r="F219" s="91"/>
      <c r="G219" s="851"/>
      <c r="H219" s="851"/>
      <c r="I219" s="851"/>
      <c r="J219" s="851"/>
      <c r="K219" s="851"/>
      <c r="L219" s="851"/>
      <c r="M219" s="851"/>
      <c r="N219" s="851"/>
      <c r="O219" s="91"/>
      <c r="P219" s="91"/>
      <c r="Q219" s="91"/>
      <c r="R219" s="91"/>
      <c r="S219" s="91"/>
      <c r="T219" s="91"/>
      <c r="U219" s="91"/>
      <c r="V219" s="91"/>
      <c r="W219" s="91"/>
      <c r="X219" s="91"/>
      <c r="Y219" s="91"/>
      <c r="Z219" s="91"/>
      <c r="AA219" s="91"/>
      <c r="AB219" s="91"/>
      <c r="AC219" s="91"/>
      <c r="AD219" s="91"/>
      <c r="AE219" s="91"/>
      <c r="AF219" s="91"/>
      <c r="AG219" s="91"/>
      <c r="AH219" s="91"/>
      <c r="AI219" s="91"/>
      <c r="AJ219" s="91"/>
      <c r="AK219" s="91"/>
      <c r="AL219" s="91"/>
      <c r="AM219" s="91"/>
      <c r="AN219" s="91"/>
      <c r="AO219" s="91"/>
      <c r="AP219" s="91"/>
      <c r="AQ219" s="91"/>
      <c r="AR219" s="91"/>
      <c r="AS219" s="91"/>
      <c r="AT219" s="91"/>
      <c r="AU219" s="91"/>
      <c r="AV219" s="91"/>
      <c r="AW219" s="91"/>
      <c r="AX219" s="91"/>
      <c r="AY219" s="91"/>
      <c r="AZ219" s="91"/>
      <c r="BA219" s="91"/>
      <c r="BB219" s="91"/>
      <c r="BC219" s="91"/>
      <c r="BD219" s="852"/>
      <c r="BE219" s="852"/>
      <c r="BF219" s="852"/>
      <c r="BG219" s="852"/>
      <c r="BH219" s="852"/>
      <c r="BI219" s="852"/>
      <c r="BJ219" s="852"/>
      <c r="BK219" s="852"/>
      <c r="BL219" s="852"/>
      <c r="BM219" s="852"/>
      <c r="BN219" s="91"/>
      <c r="BO219" s="853"/>
      <c r="BP219" s="853"/>
      <c r="BQ219" s="854"/>
      <c r="BR219" s="852"/>
      <c r="BS219" s="852"/>
      <c r="BT219" s="852"/>
      <c r="BU219" s="852"/>
      <c r="BV219" s="852"/>
      <c r="BW219" s="852"/>
      <c r="BX219" s="852"/>
      <c r="BY219" s="852"/>
      <c r="BZ219" s="852"/>
      <c r="CA219" s="852"/>
      <c r="CB219" s="852"/>
      <c r="CC219" s="852"/>
      <c r="CD219" s="852"/>
    </row>
    <row r="220" spans="1:82" hidden="1">
      <c r="A220" s="91"/>
      <c r="B220" s="848"/>
      <c r="C220" s="849"/>
      <c r="D220" s="850"/>
      <c r="E220" s="851"/>
      <c r="F220" s="91"/>
      <c r="G220" s="851"/>
      <c r="H220" s="851"/>
      <c r="I220" s="851"/>
      <c r="J220" s="851"/>
      <c r="K220" s="851"/>
      <c r="L220" s="851"/>
      <c r="M220" s="851"/>
      <c r="N220" s="851"/>
      <c r="O220" s="91"/>
      <c r="P220" s="91"/>
      <c r="Q220" s="91"/>
      <c r="R220" s="91"/>
      <c r="S220" s="91"/>
      <c r="T220" s="91"/>
      <c r="U220" s="91"/>
      <c r="V220" s="91"/>
      <c r="W220" s="91"/>
      <c r="X220" s="91"/>
      <c r="Y220" s="91"/>
      <c r="Z220" s="91"/>
      <c r="AA220" s="91"/>
      <c r="AB220" s="91"/>
      <c r="AC220" s="91"/>
      <c r="AD220" s="91"/>
      <c r="AE220" s="91"/>
      <c r="AF220" s="91"/>
      <c r="AG220" s="91"/>
      <c r="AH220" s="91"/>
      <c r="AI220" s="91"/>
      <c r="AJ220" s="91"/>
      <c r="AK220" s="91"/>
      <c r="AL220" s="91"/>
      <c r="AM220" s="91"/>
      <c r="AN220" s="91"/>
      <c r="AO220" s="91"/>
      <c r="AP220" s="91"/>
      <c r="AQ220" s="91"/>
      <c r="AR220" s="91"/>
      <c r="AS220" s="91"/>
      <c r="AT220" s="91"/>
      <c r="AU220" s="91"/>
      <c r="AV220" s="91"/>
      <c r="AW220" s="91"/>
      <c r="AX220" s="91"/>
      <c r="AY220" s="91"/>
      <c r="AZ220" s="91"/>
      <c r="BA220" s="91"/>
      <c r="BB220" s="91"/>
      <c r="BC220" s="91"/>
      <c r="BD220" s="852"/>
      <c r="BE220" s="852"/>
      <c r="BF220" s="852"/>
      <c r="BG220" s="852"/>
      <c r="BH220" s="852"/>
      <c r="BI220" s="852"/>
      <c r="BJ220" s="852"/>
      <c r="BK220" s="852"/>
      <c r="BL220" s="852"/>
      <c r="BM220" s="852"/>
      <c r="BN220" s="91"/>
      <c r="BO220" s="853"/>
      <c r="BP220" s="853"/>
      <c r="BQ220" s="854"/>
      <c r="BR220" s="852"/>
      <c r="BS220" s="852"/>
      <c r="BT220" s="852"/>
      <c r="BU220" s="852"/>
      <c r="BV220" s="852"/>
      <c r="BW220" s="852"/>
      <c r="BX220" s="852"/>
      <c r="BY220" s="852"/>
      <c r="BZ220" s="852"/>
      <c r="CA220" s="852"/>
      <c r="CB220" s="852"/>
      <c r="CC220" s="852"/>
      <c r="CD220" s="852"/>
    </row>
    <row r="221" spans="1:82" hidden="1">
      <c r="A221" s="91"/>
      <c r="B221" s="848"/>
      <c r="C221" s="849"/>
      <c r="D221" s="850"/>
      <c r="E221" s="851"/>
      <c r="F221" s="91"/>
      <c r="G221" s="851"/>
      <c r="H221" s="851"/>
      <c r="I221" s="851"/>
      <c r="J221" s="851"/>
      <c r="K221" s="851"/>
      <c r="L221" s="851"/>
      <c r="M221" s="851"/>
      <c r="N221" s="851"/>
      <c r="O221" s="91"/>
      <c r="P221" s="91"/>
      <c r="Q221" s="91"/>
      <c r="R221" s="91"/>
      <c r="S221" s="91"/>
      <c r="T221" s="91"/>
      <c r="U221" s="91"/>
      <c r="V221" s="91"/>
      <c r="W221" s="91"/>
      <c r="X221" s="91"/>
      <c r="Y221" s="91"/>
      <c r="Z221" s="91"/>
      <c r="AA221" s="91"/>
      <c r="AB221" s="91"/>
      <c r="AC221" s="91"/>
      <c r="AD221" s="91"/>
      <c r="AE221" s="91"/>
      <c r="AF221" s="91"/>
      <c r="AG221" s="91"/>
      <c r="AH221" s="91"/>
      <c r="AI221" s="91"/>
      <c r="AJ221" s="91"/>
      <c r="AK221" s="91"/>
      <c r="AL221" s="91"/>
      <c r="AM221" s="91"/>
      <c r="AN221" s="91"/>
      <c r="AO221" s="91"/>
      <c r="AP221" s="91"/>
      <c r="AQ221" s="91"/>
      <c r="AR221" s="91"/>
      <c r="AS221" s="91"/>
      <c r="AT221" s="91"/>
      <c r="AU221" s="91"/>
      <c r="AV221" s="91"/>
      <c r="AW221" s="91"/>
      <c r="AX221" s="91"/>
      <c r="AY221" s="91"/>
      <c r="AZ221" s="91"/>
      <c r="BA221" s="91"/>
      <c r="BB221" s="91"/>
      <c r="BC221" s="91"/>
      <c r="BD221" s="852"/>
      <c r="BE221" s="852"/>
      <c r="BF221" s="852"/>
      <c r="BG221" s="852"/>
      <c r="BH221" s="852"/>
      <c r="BI221" s="852"/>
      <c r="BJ221" s="852"/>
      <c r="BK221" s="852"/>
      <c r="BL221" s="852"/>
      <c r="BM221" s="852"/>
      <c r="BN221" s="91"/>
      <c r="BO221" s="853"/>
      <c r="BP221" s="853"/>
      <c r="BQ221" s="854"/>
      <c r="BR221" s="852"/>
      <c r="BS221" s="852"/>
      <c r="BT221" s="852"/>
      <c r="BU221" s="852"/>
      <c r="BV221" s="852"/>
      <c r="BW221" s="852"/>
      <c r="BX221" s="852"/>
      <c r="BY221" s="852"/>
      <c r="BZ221" s="852"/>
      <c r="CA221" s="852"/>
      <c r="CB221" s="852"/>
      <c r="CC221" s="852"/>
      <c r="CD221" s="852"/>
    </row>
    <row r="222" spans="1:82" hidden="1">
      <c r="A222" s="91"/>
      <c r="B222" s="848"/>
      <c r="C222" s="849"/>
      <c r="D222" s="850"/>
      <c r="E222" s="851"/>
      <c r="F222" s="91"/>
      <c r="G222" s="851"/>
      <c r="H222" s="851"/>
      <c r="I222" s="851"/>
      <c r="J222" s="851"/>
      <c r="K222" s="851"/>
      <c r="L222" s="851"/>
      <c r="M222" s="851"/>
      <c r="N222" s="851"/>
      <c r="O222" s="91"/>
      <c r="P222" s="91"/>
      <c r="Q222" s="91"/>
      <c r="R222" s="91"/>
      <c r="S222" s="91"/>
      <c r="T222" s="91"/>
      <c r="U222" s="91"/>
      <c r="V222" s="91"/>
      <c r="W222" s="91"/>
      <c r="X222" s="91"/>
      <c r="Y222" s="91"/>
      <c r="Z222" s="91"/>
      <c r="AA222" s="91"/>
      <c r="AB222" s="91"/>
      <c r="AC222" s="91"/>
      <c r="AD222" s="91"/>
      <c r="AE222" s="91"/>
      <c r="AF222" s="91"/>
      <c r="AG222" s="91"/>
      <c r="AH222" s="91"/>
      <c r="AI222" s="91"/>
      <c r="AJ222" s="91"/>
      <c r="AK222" s="91"/>
      <c r="AL222" s="91"/>
      <c r="AM222" s="91"/>
      <c r="AN222" s="91"/>
      <c r="AO222" s="91"/>
      <c r="AP222" s="91"/>
      <c r="AQ222" s="91"/>
      <c r="AR222" s="91"/>
      <c r="AS222" s="91"/>
      <c r="AT222" s="91"/>
      <c r="AU222" s="91"/>
      <c r="AV222" s="91"/>
      <c r="AW222" s="91"/>
      <c r="AX222" s="91"/>
      <c r="AY222" s="91"/>
      <c r="AZ222" s="91"/>
      <c r="BA222" s="91"/>
      <c r="BB222" s="91"/>
      <c r="BC222" s="91"/>
      <c r="BD222" s="852"/>
      <c r="BE222" s="852"/>
      <c r="BF222" s="852"/>
      <c r="BG222" s="852"/>
      <c r="BH222" s="852"/>
      <c r="BI222" s="852"/>
      <c r="BJ222" s="852"/>
      <c r="BK222" s="852"/>
      <c r="BL222" s="852"/>
      <c r="BM222" s="852"/>
      <c r="BN222" s="91"/>
      <c r="BO222" s="853"/>
      <c r="BP222" s="853"/>
      <c r="BQ222" s="854"/>
      <c r="BR222" s="852"/>
      <c r="BS222" s="852"/>
      <c r="BT222" s="852"/>
      <c r="BU222" s="852"/>
      <c r="BV222" s="852"/>
      <c r="BW222" s="852"/>
      <c r="BX222" s="852"/>
      <c r="BY222" s="852"/>
      <c r="BZ222" s="852"/>
      <c r="CA222" s="852"/>
      <c r="CB222" s="852"/>
      <c r="CC222" s="852"/>
      <c r="CD222" s="852"/>
    </row>
    <row r="223" spans="1:82" hidden="1">
      <c r="A223" s="91"/>
      <c r="B223" s="848"/>
      <c r="C223" s="849"/>
      <c r="D223" s="850"/>
      <c r="E223" s="851"/>
      <c r="F223" s="91"/>
      <c r="G223" s="851"/>
      <c r="H223" s="851"/>
      <c r="I223" s="851"/>
      <c r="J223" s="851"/>
      <c r="K223" s="851"/>
      <c r="L223" s="851"/>
      <c r="M223" s="851"/>
      <c r="N223" s="851"/>
      <c r="O223" s="91"/>
      <c r="P223" s="91"/>
      <c r="Q223" s="91"/>
      <c r="R223" s="91"/>
      <c r="S223" s="91"/>
      <c r="T223" s="91"/>
      <c r="U223" s="91"/>
      <c r="V223" s="91"/>
      <c r="W223" s="91"/>
      <c r="X223" s="91"/>
      <c r="Y223" s="91"/>
      <c r="Z223" s="91"/>
      <c r="AA223" s="91"/>
      <c r="AB223" s="91"/>
      <c r="AC223" s="91"/>
      <c r="AD223" s="91"/>
      <c r="AE223" s="91"/>
      <c r="AF223" s="91"/>
      <c r="AG223" s="91"/>
      <c r="AH223" s="91"/>
      <c r="AI223" s="91"/>
      <c r="AJ223" s="91"/>
      <c r="AK223" s="91"/>
      <c r="AL223" s="91"/>
      <c r="AM223" s="91"/>
      <c r="AN223" s="91"/>
      <c r="AO223" s="91"/>
      <c r="AP223" s="91"/>
      <c r="AQ223" s="91"/>
      <c r="AR223" s="91"/>
      <c r="AS223" s="91"/>
      <c r="AT223" s="91"/>
      <c r="AU223" s="91"/>
      <c r="AV223" s="91"/>
      <c r="AW223" s="91"/>
      <c r="AX223" s="91"/>
      <c r="AY223" s="91"/>
      <c r="AZ223" s="91"/>
      <c r="BA223" s="91"/>
      <c r="BB223" s="91"/>
      <c r="BC223" s="91"/>
      <c r="BD223" s="852"/>
      <c r="BE223" s="852"/>
      <c r="BF223" s="852"/>
      <c r="BG223" s="852"/>
      <c r="BH223" s="852"/>
      <c r="BI223" s="852"/>
      <c r="BJ223" s="852"/>
      <c r="BK223" s="852"/>
      <c r="BL223" s="852"/>
      <c r="BM223" s="852"/>
      <c r="BN223" s="91"/>
      <c r="BO223" s="853"/>
      <c r="BP223" s="853"/>
      <c r="BQ223" s="854"/>
      <c r="BR223" s="852"/>
      <c r="BS223" s="852"/>
      <c r="BT223" s="852"/>
      <c r="BU223" s="852"/>
      <c r="BV223" s="852"/>
      <c r="BW223" s="852"/>
      <c r="BX223" s="852"/>
      <c r="BY223" s="852"/>
      <c r="BZ223" s="852"/>
      <c r="CA223" s="852"/>
      <c r="CB223" s="852"/>
      <c r="CC223" s="852"/>
      <c r="CD223" s="852"/>
    </row>
    <row r="224" spans="1:82" hidden="1">
      <c r="A224" s="91"/>
      <c r="B224" s="848"/>
      <c r="C224" s="849"/>
      <c r="D224" s="850"/>
      <c r="E224" s="851"/>
      <c r="F224" s="91"/>
      <c r="G224" s="851"/>
      <c r="H224" s="851"/>
      <c r="I224" s="851"/>
      <c r="J224" s="851"/>
      <c r="K224" s="851"/>
      <c r="L224" s="851"/>
      <c r="M224" s="851"/>
      <c r="N224" s="851"/>
      <c r="O224" s="91"/>
      <c r="P224" s="91"/>
      <c r="Q224" s="91"/>
      <c r="R224" s="91"/>
      <c r="S224" s="91"/>
      <c r="T224" s="91"/>
      <c r="U224" s="91"/>
      <c r="V224" s="91"/>
      <c r="W224" s="91"/>
      <c r="X224" s="91"/>
      <c r="Y224" s="91"/>
      <c r="Z224" s="91"/>
      <c r="AA224" s="91"/>
      <c r="AB224" s="91"/>
      <c r="AC224" s="91"/>
      <c r="AD224" s="91"/>
      <c r="AE224" s="91"/>
      <c r="AF224" s="91"/>
      <c r="AG224" s="91"/>
      <c r="AH224" s="91"/>
      <c r="AI224" s="91"/>
      <c r="AJ224" s="91"/>
      <c r="AK224" s="91"/>
      <c r="AL224" s="91"/>
      <c r="AM224" s="91"/>
      <c r="AN224" s="91"/>
      <c r="AO224" s="91"/>
      <c r="AP224" s="91"/>
      <c r="AQ224" s="91"/>
      <c r="AR224" s="91"/>
      <c r="AS224" s="91"/>
      <c r="AT224" s="91"/>
      <c r="AU224" s="91"/>
      <c r="AV224" s="91"/>
      <c r="AW224" s="91"/>
      <c r="AX224" s="91"/>
      <c r="AY224" s="91"/>
      <c r="AZ224" s="91"/>
      <c r="BA224" s="91"/>
      <c r="BB224" s="91"/>
      <c r="BC224" s="91"/>
      <c r="BD224" s="852"/>
      <c r="BE224" s="852"/>
      <c r="BF224" s="852"/>
      <c r="BG224" s="852"/>
      <c r="BH224" s="852"/>
      <c r="BI224" s="852"/>
      <c r="BJ224" s="852"/>
      <c r="BK224" s="852"/>
      <c r="BL224" s="852"/>
      <c r="BM224" s="852"/>
      <c r="BN224" s="91"/>
      <c r="BO224" s="853"/>
      <c r="BP224" s="853"/>
      <c r="BQ224" s="854"/>
      <c r="BR224" s="852"/>
      <c r="BS224" s="852"/>
      <c r="BT224" s="852"/>
      <c r="BU224" s="852"/>
      <c r="BV224" s="852"/>
      <c r="BW224" s="852"/>
      <c r="BX224" s="852"/>
      <c r="BY224" s="852"/>
      <c r="BZ224" s="852"/>
      <c r="CA224" s="852"/>
      <c r="CB224" s="852"/>
      <c r="CC224" s="852"/>
      <c r="CD224" s="852"/>
    </row>
    <row r="225" spans="1:82" hidden="1">
      <c r="A225" s="91"/>
      <c r="B225" s="848"/>
      <c r="C225" s="849"/>
      <c r="D225" s="850"/>
      <c r="E225" s="851"/>
      <c r="F225" s="91"/>
      <c r="G225" s="851"/>
      <c r="H225" s="851"/>
      <c r="I225" s="851"/>
      <c r="J225" s="851"/>
      <c r="K225" s="851"/>
      <c r="L225" s="851"/>
      <c r="M225" s="851"/>
      <c r="N225" s="851"/>
      <c r="O225" s="91"/>
      <c r="P225" s="91"/>
      <c r="Q225" s="91"/>
      <c r="R225" s="91"/>
      <c r="S225" s="91"/>
      <c r="T225" s="91"/>
      <c r="U225" s="91"/>
      <c r="V225" s="91"/>
      <c r="W225" s="91"/>
      <c r="X225" s="91"/>
      <c r="Y225" s="91"/>
      <c r="Z225" s="91"/>
      <c r="AA225" s="91"/>
      <c r="AB225" s="91"/>
      <c r="AC225" s="91"/>
      <c r="AD225" s="91"/>
      <c r="AE225" s="91"/>
      <c r="AF225" s="91"/>
      <c r="AG225" s="91"/>
      <c r="AH225" s="91"/>
      <c r="AI225" s="91"/>
      <c r="AJ225" s="91"/>
      <c r="AK225" s="91"/>
      <c r="AL225" s="91"/>
      <c r="AM225" s="91"/>
      <c r="AN225" s="91"/>
      <c r="AO225" s="91"/>
      <c r="AP225" s="91"/>
      <c r="AQ225" s="91"/>
      <c r="AR225" s="91"/>
      <c r="AS225" s="91"/>
      <c r="AT225" s="91"/>
      <c r="AU225" s="91"/>
      <c r="AV225" s="91"/>
      <c r="AW225" s="91"/>
      <c r="AX225" s="91"/>
      <c r="AY225" s="91"/>
      <c r="AZ225" s="91"/>
      <c r="BA225" s="91"/>
      <c r="BB225" s="91"/>
      <c r="BC225" s="91"/>
      <c r="BD225" s="852"/>
      <c r="BE225" s="852"/>
      <c r="BF225" s="852"/>
      <c r="BG225" s="852"/>
      <c r="BH225" s="852"/>
      <c r="BI225" s="852"/>
      <c r="BJ225" s="852"/>
      <c r="BK225" s="852"/>
      <c r="BL225" s="852"/>
      <c r="BM225" s="852"/>
      <c r="BN225" s="91"/>
      <c r="BO225" s="853"/>
      <c r="BP225" s="853"/>
      <c r="BQ225" s="854"/>
      <c r="BR225" s="852"/>
      <c r="BS225" s="852"/>
      <c r="BT225" s="852"/>
      <c r="BU225" s="852"/>
      <c r="BV225" s="852"/>
      <c r="BW225" s="852"/>
      <c r="BX225" s="852"/>
      <c r="BY225" s="852"/>
      <c r="BZ225" s="852"/>
      <c r="CA225" s="852"/>
      <c r="CB225" s="852"/>
      <c r="CC225" s="852"/>
      <c r="CD225" s="852"/>
    </row>
    <row r="226" spans="1:82" hidden="1">
      <c r="A226" s="91"/>
      <c r="B226" s="848"/>
      <c r="C226" s="849"/>
      <c r="D226" s="850"/>
      <c r="E226" s="851"/>
      <c r="F226" s="91"/>
      <c r="G226" s="851"/>
      <c r="H226" s="851"/>
      <c r="I226" s="851"/>
      <c r="J226" s="851"/>
      <c r="K226" s="851"/>
      <c r="L226" s="851"/>
      <c r="M226" s="851"/>
      <c r="N226" s="851"/>
      <c r="O226" s="91"/>
      <c r="P226" s="91"/>
      <c r="Q226" s="91"/>
      <c r="R226" s="91"/>
      <c r="S226" s="91"/>
      <c r="T226" s="91"/>
      <c r="U226" s="91"/>
      <c r="V226" s="91"/>
      <c r="W226" s="91"/>
      <c r="X226" s="91"/>
      <c r="Y226" s="91"/>
      <c r="Z226" s="91"/>
      <c r="AA226" s="91"/>
      <c r="AB226" s="91"/>
      <c r="AC226" s="91"/>
      <c r="AD226" s="91"/>
      <c r="AE226" s="91"/>
      <c r="AF226" s="91"/>
      <c r="AG226" s="91"/>
      <c r="AH226" s="91"/>
      <c r="AI226" s="91"/>
      <c r="AJ226" s="91"/>
      <c r="AK226" s="91"/>
      <c r="AL226" s="91"/>
      <c r="AM226" s="91"/>
      <c r="AN226" s="91"/>
      <c r="AO226" s="91"/>
      <c r="AP226" s="91"/>
      <c r="AQ226" s="91"/>
      <c r="AR226" s="91"/>
      <c r="AS226" s="91"/>
      <c r="AT226" s="91"/>
      <c r="AU226" s="91"/>
      <c r="AV226" s="91"/>
      <c r="AW226" s="91"/>
      <c r="AX226" s="91"/>
      <c r="AY226" s="91"/>
      <c r="AZ226" s="91"/>
      <c r="BA226" s="91"/>
      <c r="BB226" s="91"/>
      <c r="BC226" s="91"/>
      <c r="BD226" s="852"/>
      <c r="BE226" s="852"/>
      <c r="BF226" s="852"/>
      <c r="BG226" s="852"/>
      <c r="BH226" s="852"/>
      <c r="BI226" s="852"/>
      <c r="BJ226" s="852"/>
      <c r="BK226" s="852"/>
      <c r="BL226" s="852"/>
      <c r="BM226" s="852"/>
      <c r="BN226" s="91"/>
      <c r="BO226" s="853"/>
      <c r="BP226" s="853"/>
      <c r="BQ226" s="854"/>
      <c r="BR226" s="852"/>
      <c r="BS226" s="852"/>
      <c r="BT226" s="852"/>
      <c r="BU226" s="852"/>
      <c r="BV226" s="852"/>
      <c r="BW226" s="852"/>
      <c r="BX226" s="852"/>
      <c r="BY226" s="852"/>
      <c r="BZ226" s="852"/>
      <c r="CA226" s="852"/>
      <c r="CB226" s="852"/>
      <c r="CC226" s="852"/>
      <c r="CD226" s="852"/>
    </row>
    <row r="227" spans="1:82" hidden="1">
      <c r="A227" s="91"/>
      <c r="B227" s="848"/>
      <c r="C227" s="849"/>
      <c r="D227" s="850"/>
      <c r="E227" s="851"/>
      <c r="F227" s="91"/>
      <c r="G227" s="851"/>
      <c r="H227" s="851"/>
      <c r="I227" s="851"/>
      <c r="J227" s="851"/>
      <c r="K227" s="851"/>
      <c r="L227" s="851"/>
      <c r="M227" s="851"/>
      <c r="N227" s="851"/>
      <c r="O227" s="91"/>
      <c r="P227" s="91"/>
      <c r="Q227" s="91"/>
      <c r="R227" s="91"/>
      <c r="S227" s="91"/>
      <c r="T227" s="91"/>
      <c r="U227" s="91"/>
      <c r="V227" s="91"/>
      <c r="W227" s="91"/>
      <c r="X227" s="91"/>
      <c r="Y227" s="91"/>
      <c r="Z227" s="91"/>
      <c r="AA227" s="91"/>
      <c r="AB227" s="91"/>
      <c r="AC227" s="91"/>
      <c r="AD227" s="91"/>
      <c r="AE227" s="91"/>
      <c r="AF227" s="91"/>
      <c r="AG227" s="91"/>
      <c r="AH227" s="91"/>
      <c r="AI227" s="91"/>
      <c r="AJ227" s="91"/>
      <c r="AK227" s="91"/>
      <c r="AL227" s="91"/>
      <c r="AM227" s="91"/>
      <c r="AN227" s="91"/>
      <c r="AO227" s="91"/>
      <c r="AP227" s="91"/>
      <c r="AQ227" s="91"/>
      <c r="AR227" s="91"/>
      <c r="AS227" s="91"/>
      <c r="AT227" s="91"/>
      <c r="AU227" s="91"/>
      <c r="AV227" s="91"/>
      <c r="AW227" s="91"/>
      <c r="AX227" s="91"/>
      <c r="AY227" s="91"/>
      <c r="AZ227" s="91"/>
      <c r="BA227" s="91"/>
      <c r="BB227" s="91"/>
      <c r="BC227" s="91"/>
      <c r="BD227" s="852"/>
      <c r="BE227" s="852"/>
      <c r="BF227" s="852"/>
      <c r="BG227" s="852"/>
      <c r="BH227" s="852"/>
      <c r="BI227" s="852"/>
      <c r="BJ227" s="852"/>
      <c r="BK227" s="852"/>
      <c r="BL227" s="852"/>
      <c r="BM227" s="852"/>
      <c r="BN227" s="91"/>
      <c r="BO227" s="853"/>
      <c r="BP227" s="853"/>
      <c r="BQ227" s="854"/>
      <c r="BR227" s="852"/>
      <c r="BS227" s="852"/>
      <c r="BT227" s="852"/>
      <c r="BU227" s="852"/>
      <c r="BV227" s="852"/>
      <c r="BW227" s="852"/>
      <c r="BX227" s="852"/>
      <c r="BY227" s="852"/>
      <c r="BZ227" s="852"/>
      <c r="CA227" s="852"/>
      <c r="CB227" s="852"/>
      <c r="CC227" s="852"/>
      <c r="CD227" s="852"/>
    </row>
    <row r="228" spans="1:82" hidden="1">
      <c r="A228" s="91"/>
      <c r="B228" s="848"/>
      <c r="C228" s="849"/>
      <c r="D228" s="850"/>
      <c r="E228" s="851"/>
      <c r="F228" s="91"/>
      <c r="G228" s="851"/>
      <c r="H228" s="851"/>
      <c r="I228" s="851"/>
      <c r="J228" s="851"/>
      <c r="K228" s="851"/>
      <c r="L228" s="851"/>
      <c r="M228" s="851"/>
      <c r="N228" s="851"/>
      <c r="O228" s="91"/>
      <c r="P228" s="91"/>
      <c r="Q228" s="91"/>
      <c r="R228" s="91"/>
      <c r="S228" s="91"/>
      <c r="T228" s="91"/>
      <c r="U228" s="91"/>
      <c r="V228" s="91"/>
      <c r="W228" s="91"/>
      <c r="X228" s="91"/>
      <c r="Y228" s="91"/>
      <c r="Z228" s="91"/>
      <c r="AA228" s="91"/>
      <c r="AB228" s="91"/>
      <c r="AC228" s="91"/>
      <c r="AD228" s="91"/>
      <c r="AE228" s="91"/>
      <c r="AF228" s="91"/>
      <c r="AG228" s="91"/>
      <c r="AH228" s="91"/>
      <c r="AI228" s="91"/>
      <c r="AJ228" s="91"/>
      <c r="AK228" s="91"/>
      <c r="AL228" s="91"/>
      <c r="AM228" s="91"/>
      <c r="AN228" s="91"/>
      <c r="AO228" s="91"/>
      <c r="AP228" s="91"/>
      <c r="AQ228" s="91"/>
      <c r="AR228" s="91"/>
      <c r="AS228" s="91"/>
      <c r="AT228" s="91"/>
      <c r="AU228" s="91"/>
      <c r="AV228" s="91"/>
      <c r="AW228" s="91"/>
      <c r="AX228" s="91"/>
      <c r="AY228" s="91"/>
      <c r="AZ228" s="91"/>
      <c r="BA228" s="91"/>
      <c r="BB228" s="91"/>
      <c r="BC228" s="91"/>
      <c r="BD228" s="852"/>
      <c r="BE228" s="852"/>
      <c r="BF228" s="852"/>
      <c r="BG228" s="852"/>
      <c r="BH228" s="852"/>
      <c r="BI228" s="852"/>
      <c r="BJ228" s="852"/>
      <c r="BK228" s="852"/>
      <c r="BL228" s="852"/>
      <c r="BM228" s="852"/>
      <c r="BN228" s="91"/>
      <c r="BO228" s="853"/>
      <c r="BP228" s="853"/>
      <c r="BQ228" s="854"/>
      <c r="BR228" s="852"/>
      <c r="BS228" s="852"/>
      <c r="BT228" s="852"/>
      <c r="BU228" s="852"/>
      <c r="BV228" s="852"/>
      <c r="BW228" s="852"/>
      <c r="BX228" s="852"/>
      <c r="BY228" s="852"/>
      <c r="BZ228" s="852"/>
      <c r="CA228" s="852"/>
      <c r="CB228" s="852"/>
      <c r="CC228" s="852"/>
      <c r="CD228" s="852"/>
    </row>
    <row r="229" spans="1:82" hidden="1">
      <c r="A229" s="91"/>
      <c r="B229" s="848"/>
      <c r="C229" s="849"/>
      <c r="D229" s="850"/>
      <c r="E229" s="851"/>
      <c r="F229" s="91"/>
      <c r="G229" s="851"/>
      <c r="H229" s="851"/>
      <c r="I229" s="851"/>
      <c r="J229" s="851"/>
      <c r="K229" s="851"/>
      <c r="L229" s="851"/>
      <c r="M229" s="851"/>
      <c r="N229" s="851"/>
      <c r="O229" s="91"/>
      <c r="P229" s="91"/>
      <c r="Q229" s="91"/>
      <c r="R229" s="91"/>
      <c r="S229" s="91"/>
      <c r="T229" s="91"/>
      <c r="U229" s="91"/>
      <c r="V229" s="91"/>
      <c r="W229" s="91"/>
      <c r="X229" s="91"/>
      <c r="Y229" s="91"/>
      <c r="Z229" s="91"/>
      <c r="AA229" s="91"/>
      <c r="AB229" s="91"/>
      <c r="AC229" s="91"/>
      <c r="AD229" s="91"/>
      <c r="AE229" s="91"/>
      <c r="AF229" s="91"/>
      <c r="AG229" s="91"/>
      <c r="AH229" s="91"/>
      <c r="AI229" s="91"/>
      <c r="AJ229" s="91"/>
      <c r="AK229" s="91"/>
      <c r="AL229" s="91"/>
      <c r="AM229" s="91"/>
      <c r="AN229" s="91"/>
      <c r="AO229" s="91"/>
      <c r="AP229" s="91"/>
      <c r="AQ229" s="91"/>
      <c r="AR229" s="91"/>
      <c r="AS229" s="91"/>
      <c r="AT229" s="91"/>
      <c r="AU229" s="91"/>
      <c r="AV229" s="91"/>
      <c r="AW229" s="91"/>
      <c r="AX229" s="91"/>
      <c r="AY229" s="91"/>
      <c r="AZ229" s="91"/>
      <c r="BA229" s="91"/>
      <c r="BB229" s="91"/>
      <c r="BC229" s="91"/>
      <c r="BD229" s="852"/>
      <c r="BE229" s="852"/>
      <c r="BF229" s="852"/>
      <c r="BG229" s="852"/>
      <c r="BH229" s="852"/>
      <c r="BI229" s="852"/>
      <c r="BJ229" s="852"/>
      <c r="BK229" s="852"/>
      <c r="BL229" s="852"/>
      <c r="BM229" s="852"/>
      <c r="BN229" s="91"/>
      <c r="BO229" s="853"/>
      <c r="BP229" s="853"/>
      <c r="BQ229" s="854"/>
      <c r="BR229" s="852"/>
      <c r="BS229" s="852"/>
      <c r="BT229" s="852"/>
      <c r="BU229" s="852"/>
      <c r="BV229" s="852"/>
      <c r="BW229" s="852"/>
      <c r="BX229" s="852"/>
      <c r="BY229" s="852"/>
      <c r="BZ229" s="852"/>
      <c r="CA229" s="852"/>
      <c r="CB229" s="852"/>
      <c r="CC229" s="852"/>
      <c r="CD229" s="852"/>
    </row>
    <row r="230" spans="1:82" hidden="1">
      <c r="A230" s="91"/>
      <c r="B230" s="848"/>
      <c r="C230" s="849"/>
      <c r="D230" s="850"/>
      <c r="E230" s="851"/>
      <c r="F230" s="91"/>
      <c r="G230" s="851"/>
      <c r="H230" s="851"/>
      <c r="I230" s="851"/>
      <c r="J230" s="851"/>
      <c r="K230" s="851"/>
      <c r="L230" s="851"/>
      <c r="M230" s="851"/>
      <c r="N230" s="851"/>
      <c r="O230" s="91"/>
      <c r="P230" s="91"/>
      <c r="Q230" s="91"/>
      <c r="R230" s="91"/>
      <c r="S230" s="91"/>
      <c r="T230" s="91"/>
      <c r="U230" s="91"/>
      <c r="V230" s="91"/>
      <c r="W230" s="91"/>
      <c r="X230" s="91"/>
      <c r="Y230" s="91"/>
      <c r="Z230" s="91"/>
      <c r="AA230" s="91"/>
      <c r="AB230" s="91"/>
      <c r="AC230" s="91"/>
      <c r="AD230" s="91"/>
      <c r="AE230" s="91"/>
      <c r="AF230" s="91"/>
      <c r="AG230" s="91"/>
      <c r="AH230" s="91"/>
      <c r="AI230" s="91"/>
      <c r="AJ230" s="91"/>
      <c r="AK230" s="91"/>
      <c r="AL230" s="91"/>
      <c r="AM230" s="91"/>
      <c r="AN230" s="91"/>
      <c r="AO230" s="91"/>
      <c r="AP230" s="91"/>
      <c r="AQ230" s="91"/>
      <c r="AR230" s="91"/>
      <c r="AS230" s="91"/>
      <c r="AT230" s="91"/>
      <c r="AU230" s="91"/>
      <c r="AV230" s="91"/>
      <c r="AW230" s="91"/>
      <c r="AX230" s="91"/>
      <c r="AY230" s="91"/>
      <c r="AZ230" s="91"/>
      <c r="BA230" s="91"/>
      <c r="BB230" s="91"/>
      <c r="BC230" s="91"/>
      <c r="BD230" s="852"/>
      <c r="BE230" s="852"/>
      <c r="BF230" s="852"/>
      <c r="BG230" s="852"/>
      <c r="BH230" s="852"/>
      <c r="BI230" s="852"/>
      <c r="BJ230" s="852"/>
      <c r="BK230" s="852"/>
      <c r="BL230" s="852"/>
      <c r="BM230" s="852"/>
      <c r="BN230" s="91"/>
      <c r="BO230" s="853"/>
      <c r="BP230" s="853"/>
      <c r="BQ230" s="854"/>
      <c r="BR230" s="852"/>
      <c r="BS230" s="852"/>
      <c r="BT230" s="852"/>
      <c r="BU230" s="852"/>
      <c r="BV230" s="852"/>
      <c r="BW230" s="852"/>
      <c r="BX230" s="852"/>
      <c r="BY230" s="852"/>
      <c r="BZ230" s="852"/>
      <c r="CA230" s="852"/>
      <c r="CB230" s="852"/>
      <c r="CC230" s="852"/>
      <c r="CD230" s="852"/>
    </row>
    <row r="231" spans="1:82" hidden="1">
      <c r="A231" s="91"/>
      <c r="B231" s="848"/>
      <c r="C231" s="849"/>
      <c r="D231" s="850"/>
      <c r="E231" s="851"/>
      <c r="F231" s="91"/>
      <c r="G231" s="851"/>
      <c r="H231" s="851"/>
      <c r="I231" s="851"/>
      <c r="J231" s="851"/>
      <c r="K231" s="851"/>
      <c r="L231" s="851"/>
      <c r="M231" s="851"/>
      <c r="N231" s="851"/>
      <c r="O231" s="91"/>
      <c r="P231" s="91"/>
      <c r="Q231" s="91"/>
      <c r="R231" s="91"/>
      <c r="S231" s="91"/>
      <c r="T231" s="91"/>
      <c r="U231" s="91"/>
      <c r="V231" s="91"/>
      <c r="W231" s="91"/>
      <c r="X231" s="91"/>
      <c r="Y231" s="91"/>
      <c r="Z231" s="91"/>
      <c r="AA231" s="91"/>
      <c r="AB231" s="91"/>
      <c r="AC231" s="91"/>
      <c r="AD231" s="91"/>
      <c r="AE231" s="91"/>
      <c r="AF231" s="91"/>
      <c r="AG231" s="91"/>
      <c r="AH231" s="91"/>
      <c r="AI231" s="91"/>
      <c r="AJ231" s="91"/>
      <c r="AK231" s="91"/>
      <c r="AL231" s="91"/>
      <c r="AM231" s="91"/>
      <c r="AN231" s="91"/>
      <c r="AO231" s="91"/>
      <c r="AP231" s="91"/>
      <c r="AQ231" s="91"/>
      <c r="AR231" s="91"/>
      <c r="AS231" s="91"/>
      <c r="AT231" s="91"/>
      <c r="AU231" s="91"/>
      <c r="AV231" s="91"/>
      <c r="AW231" s="91"/>
      <c r="AX231" s="91"/>
      <c r="AY231" s="91"/>
      <c r="AZ231" s="91"/>
      <c r="BA231" s="91"/>
      <c r="BB231" s="91"/>
      <c r="BC231" s="91"/>
      <c r="BD231" s="852"/>
      <c r="BE231" s="852"/>
      <c r="BF231" s="852"/>
      <c r="BG231" s="852"/>
      <c r="BH231" s="852"/>
      <c r="BI231" s="852"/>
      <c r="BJ231" s="852"/>
      <c r="BK231" s="852"/>
      <c r="BL231" s="852"/>
      <c r="BM231" s="852"/>
      <c r="BN231" s="91"/>
      <c r="BO231" s="853"/>
      <c r="BP231" s="853"/>
      <c r="BQ231" s="854"/>
      <c r="BR231" s="852"/>
      <c r="BS231" s="852"/>
      <c r="BT231" s="852"/>
      <c r="BU231" s="852"/>
      <c r="BV231" s="852"/>
      <c r="BW231" s="852"/>
      <c r="BX231" s="852"/>
      <c r="BY231" s="852"/>
      <c r="BZ231" s="852"/>
      <c r="CA231" s="852"/>
      <c r="CB231" s="852"/>
      <c r="CC231" s="852"/>
      <c r="CD231" s="852"/>
    </row>
    <row r="232" spans="1:82" hidden="1">
      <c r="A232" s="91"/>
      <c r="B232" s="848"/>
      <c r="C232" s="849"/>
      <c r="D232" s="850"/>
      <c r="E232" s="851"/>
      <c r="F232" s="91"/>
      <c r="G232" s="851"/>
      <c r="H232" s="851"/>
      <c r="I232" s="851"/>
      <c r="J232" s="851"/>
      <c r="K232" s="851"/>
      <c r="L232" s="851"/>
      <c r="M232" s="851"/>
      <c r="N232" s="851"/>
      <c r="O232" s="91"/>
      <c r="P232" s="91"/>
      <c r="Q232" s="91"/>
      <c r="R232" s="91"/>
      <c r="S232" s="91"/>
      <c r="T232" s="91"/>
      <c r="U232" s="91"/>
      <c r="V232" s="91"/>
      <c r="W232" s="91"/>
      <c r="X232" s="91"/>
      <c r="Y232" s="91"/>
      <c r="Z232" s="91"/>
      <c r="AA232" s="91"/>
      <c r="AB232" s="91"/>
      <c r="AC232" s="91"/>
      <c r="AD232" s="91"/>
      <c r="AE232" s="91"/>
      <c r="AF232" s="91"/>
      <c r="AG232" s="91"/>
      <c r="AH232" s="91"/>
      <c r="AI232" s="91"/>
      <c r="AJ232" s="91"/>
      <c r="AK232" s="91"/>
      <c r="AL232" s="91"/>
      <c r="AM232" s="91"/>
      <c r="AN232" s="91"/>
      <c r="AO232" s="91"/>
      <c r="AP232" s="91"/>
      <c r="AQ232" s="91"/>
      <c r="AR232" s="91"/>
      <c r="AS232" s="91"/>
      <c r="AT232" s="91"/>
      <c r="AU232" s="91"/>
      <c r="AV232" s="91"/>
      <c r="AW232" s="91"/>
      <c r="AX232" s="91"/>
      <c r="AY232" s="91"/>
      <c r="AZ232" s="91"/>
      <c r="BA232" s="91"/>
      <c r="BB232" s="91"/>
      <c r="BC232" s="91"/>
      <c r="BD232" s="852"/>
      <c r="BE232" s="852"/>
      <c r="BF232" s="852"/>
      <c r="BG232" s="852"/>
      <c r="BH232" s="852"/>
      <c r="BI232" s="852"/>
      <c r="BJ232" s="852"/>
      <c r="BK232" s="852"/>
      <c r="BL232" s="852"/>
      <c r="BM232" s="852"/>
      <c r="BN232" s="91"/>
      <c r="BO232" s="853"/>
      <c r="BP232" s="853"/>
      <c r="BQ232" s="854"/>
      <c r="BR232" s="852"/>
      <c r="BS232" s="852"/>
      <c r="BT232" s="852"/>
      <c r="BU232" s="852"/>
      <c r="BV232" s="852"/>
      <c r="BW232" s="852"/>
      <c r="BX232" s="852"/>
      <c r="BY232" s="852"/>
      <c r="BZ232" s="852"/>
      <c r="CA232" s="852"/>
      <c r="CB232" s="852"/>
      <c r="CC232" s="852"/>
      <c r="CD232" s="852"/>
    </row>
    <row r="233" spans="1:82" hidden="1">
      <c r="A233" s="91"/>
      <c r="B233" s="848"/>
      <c r="C233" s="849"/>
      <c r="D233" s="850"/>
      <c r="E233" s="851"/>
      <c r="F233" s="91"/>
      <c r="G233" s="851"/>
      <c r="H233" s="851"/>
      <c r="I233" s="851"/>
      <c r="J233" s="851"/>
      <c r="K233" s="851"/>
      <c r="L233" s="851"/>
      <c r="M233" s="851"/>
      <c r="N233" s="851"/>
      <c r="O233" s="91"/>
      <c r="P233" s="91"/>
      <c r="Q233" s="91"/>
      <c r="R233" s="91"/>
      <c r="S233" s="91"/>
      <c r="T233" s="91"/>
      <c r="U233" s="91"/>
      <c r="V233" s="91"/>
      <c r="W233" s="91"/>
      <c r="X233" s="91"/>
      <c r="Y233" s="91"/>
      <c r="Z233" s="91"/>
      <c r="AA233" s="91"/>
      <c r="AB233" s="91"/>
      <c r="AC233" s="91"/>
      <c r="AD233" s="91"/>
      <c r="AE233" s="91"/>
      <c r="AF233" s="91"/>
      <c r="AG233" s="91"/>
      <c r="AH233" s="91"/>
      <c r="AI233" s="91"/>
      <c r="AJ233" s="91"/>
      <c r="AK233" s="91"/>
      <c r="AL233" s="91"/>
      <c r="AM233" s="91"/>
      <c r="AN233" s="91"/>
      <c r="AO233" s="91"/>
      <c r="AP233" s="91"/>
      <c r="AQ233" s="91"/>
      <c r="AR233" s="91"/>
      <c r="AS233" s="91"/>
      <c r="AT233" s="91"/>
      <c r="AU233" s="91"/>
      <c r="AV233" s="91"/>
      <c r="AW233" s="91"/>
      <c r="AX233" s="91"/>
      <c r="AY233" s="91"/>
      <c r="AZ233" s="91"/>
      <c r="BA233" s="91"/>
      <c r="BB233" s="91"/>
      <c r="BC233" s="91"/>
      <c r="BD233" s="852"/>
      <c r="BE233" s="852"/>
      <c r="BF233" s="852"/>
      <c r="BG233" s="852"/>
      <c r="BH233" s="852"/>
      <c r="BI233" s="852"/>
      <c r="BJ233" s="852"/>
      <c r="BK233" s="852"/>
      <c r="BL233" s="852"/>
      <c r="BM233" s="852"/>
      <c r="BN233" s="91"/>
      <c r="BO233" s="853"/>
      <c r="BP233" s="853"/>
      <c r="BQ233" s="854"/>
      <c r="BR233" s="852"/>
      <c r="BS233" s="852"/>
      <c r="BT233" s="852"/>
      <c r="BU233" s="852"/>
      <c r="BV233" s="852"/>
      <c r="BW233" s="852"/>
      <c r="BX233" s="852"/>
      <c r="BY233" s="852"/>
      <c r="BZ233" s="852"/>
      <c r="CA233" s="852"/>
      <c r="CB233" s="852"/>
      <c r="CC233" s="852"/>
      <c r="CD233" s="852"/>
    </row>
    <row r="234" spans="1:82">
      <c r="A234" s="91"/>
      <c r="B234" s="848"/>
      <c r="C234" s="849"/>
      <c r="D234" s="850"/>
      <c r="E234" s="851"/>
      <c r="F234" s="91"/>
      <c r="G234" s="851"/>
      <c r="H234" s="851"/>
      <c r="I234" s="851"/>
      <c r="J234" s="851"/>
      <c r="K234" s="851"/>
      <c r="L234" s="851"/>
      <c r="M234" s="851"/>
      <c r="N234" s="851"/>
      <c r="O234" s="91"/>
      <c r="P234" s="91"/>
      <c r="Q234" s="91"/>
      <c r="R234" s="91"/>
      <c r="S234" s="91"/>
      <c r="T234" s="91"/>
      <c r="U234" s="91"/>
      <c r="V234" s="91"/>
      <c r="W234" s="91"/>
      <c r="X234" s="91"/>
      <c r="Y234" s="91"/>
      <c r="Z234" s="91"/>
      <c r="AA234" s="91"/>
      <c r="AB234" s="91"/>
      <c r="AC234" s="91"/>
      <c r="AD234" s="91"/>
      <c r="AE234" s="91"/>
      <c r="AF234" s="91"/>
      <c r="AG234" s="91"/>
      <c r="AH234" s="91"/>
      <c r="AI234" s="91"/>
      <c r="AJ234" s="91"/>
      <c r="AK234" s="91"/>
      <c r="AL234" s="91"/>
      <c r="AM234" s="91"/>
      <c r="AN234" s="91"/>
      <c r="AO234" s="91"/>
      <c r="AP234" s="91"/>
      <c r="AQ234" s="91"/>
      <c r="AR234" s="91"/>
      <c r="AS234" s="91"/>
      <c r="AT234" s="91"/>
      <c r="AU234" s="91"/>
      <c r="AV234" s="91"/>
      <c r="AW234" s="91"/>
      <c r="AX234" s="91"/>
      <c r="AY234" s="91"/>
      <c r="AZ234" s="91"/>
      <c r="BA234" s="91"/>
      <c r="BB234" s="91"/>
      <c r="BC234" s="91"/>
      <c r="BD234" s="852"/>
      <c r="BE234" s="852"/>
      <c r="BF234" s="852"/>
      <c r="BG234" s="852"/>
      <c r="BH234" s="852"/>
      <c r="BI234" s="852"/>
      <c r="BJ234" s="852"/>
      <c r="BK234" s="852"/>
      <c r="BL234" s="852"/>
      <c r="BM234" s="852"/>
      <c r="BN234" s="91"/>
      <c r="BO234" s="853"/>
      <c r="BP234" s="853"/>
      <c r="BQ234" s="854"/>
      <c r="BR234" s="852"/>
      <c r="BS234" s="852"/>
      <c r="BT234" s="852"/>
      <c r="BU234" s="852"/>
      <c r="BV234" s="852"/>
      <c r="BW234" s="852"/>
      <c r="BX234" s="852"/>
      <c r="BY234" s="852"/>
      <c r="BZ234" s="852"/>
      <c r="CA234" s="852"/>
      <c r="CB234" s="852"/>
      <c r="CC234" s="852"/>
      <c r="CD234" s="852"/>
    </row>
  </sheetData>
  <sheetProtection algorithmName="SHA-512" hashValue="ARuhqjGgVJjODEZrAiecTfsSloewVe0CBgoBhx8BxVt7aCT7Cjv75jDAAXf/iocrj6xW+uFj0GAhlOc2AVMcbQ==" saltValue="iUGmpWV3eRsjxq7Zhy2eIQ==" spinCount="100000" sheet="1" objects="1" scenarios="1"/>
  <mergeCells count="9">
    <mergeCell ref="R155:T155"/>
    <mergeCell ref="S193:T193"/>
    <mergeCell ref="S194:T194"/>
    <mergeCell ref="P3:T3"/>
    <mergeCell ref="S5:T5"/>
    <mergeCell ref="R47:S47"/>
    <mergeCell ref="S85:T85"/>
    <mergeCell ref="S87:T87"/>
    <mergeCell ref="S150:T150"/>
  </mergeCells>
  <phoneticPr fontId="22"/>
  <conditionalFormatting sqref="AM113:AY120 AM174:AY194 AM146:AY171 AM63:AY111 AM11:AY61 AM123:AY144">
    <cfRule type="expression" dxfId="7" priority="14" stopIfTrue="1">
      <formula>AND(AM$7&gt;0,AM11="")</formula>
    </cfRule>
    <cfRule type="expression" dxfId="6" priority="13" stopIfTrue="1">
      <formula>(BR11=0)</formula>
    </cfRule>
  </conditionalFormatting>
  <conditionalFormatting sqref="AW173:AY173">
    <cfRule type="expression" dxfId="5" priority="5" stopIfTrue="1">
      <formula>(CB173=0)</formula>
    </cfRule>
    <cfRule type="expression" dxfId="4" priority="6" stopIfTrue="1">
      <formula>AND(AW$7&gt;0,AW173="")</formula>
    </cfRule>
  </conditionalFormatting>
  <conditionalFormatting sqref="AW10:AY10">
    <cfRule type="expression" dxfId="3" priority="3" stopIfTrue="1">
      <formula>(CB10=0)</formula>
    </cfRule>
    <cfRule type="expression" dxfId="2" priority="4" stopIfTrue="1">
      <formula>AND(AW$7&gt;0,AW10="")</formula>
    </cfRule>
  </conditionalFormatting>
  <conditionalFormatting sqref="AM10:AV10">
    <cfRule type="expression" dxfId="1" priority="1" stopIfTrue="1">
      <formula>(BR10=0)</formula>
    </cfRule>
    <cfRule type="expression" dxfId="0" priority="2" stopIfTrue="1">
      <formula>AND(AM$7&gt;0,AM10="")</formula>
    </cfRule>
  </conditionalFormatting>
  <dataValidations count="1">
    <dataValidation allowBlank="1" showErrorMessage="1" sqref="AM10:AY61 AM173:AY194 AM63:AY111 AM113:AY121 AM123:AY144 AM146:AY171 V10:W194"/>
  </dataValidations>
  <printOptions horizontalCentered="1"/>
  <pageMargins left="0.59055118110236227" right="0.59055118110236227" top="0.78740157480314965" bottom="0.59055118110236227" header="0.51181102362204722" footer="0.51181102362204722"/>
  <pageSetup paperSize="9" scale="45" fitToWidth="2" fitToHeight="0" orientation="portrait" verticalDpi="4294967293" r:id="rId1"/>
  <headerFooter alignWithMargins="0">
    <oddHeader>&amp;L&amp;F&amp;R&amp;A</oddHeader>
    <oddFooter>&amp;C&amp;P/&amp;N</oddFooter>
  </headerFooter>
  <rowBreaks count="1" manualBreakCount="1">
    <brk id="111" max="30" man="1"/>
  </rowBreaks>
  <colBreaks count="1" manualBreakCount="1">
    <brk id="66" max="193" man="1"/>
  </colBreaks>
  <ignoredErrors>
    <ignoredError sqref="CF152:CF195"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S152"/>
  <sheetViews>
    <sheetView showGridLines="0" zoomScaleNormal="100" workbookViewId="0">
      <selection activeCell="H7" sqref="H7"/>
    </sheetView>
  </sheetViews>
  <sheetFormatPr defaultColWidth="0" defaultRowHeight="13.5" customHeight="1" zeroHeight="1"/>
  <cols>
    <col min="1" max="1" width="1.125" style="500" customWidth="1"/>
    <col min="2" max="18" width="8.75" style="500" customWidth="1"/>
    <col min="19" max="19" width="1.5" style="500" customWidth="1"/>
    <col min="20" max="16384" width="8.75" style="500" hidden="1"/>
  </cols>
  <sheetData>
    <row r="1" spans="2:18" ht="13.5" customHeight="1">
      <c r="B1" s="616"/>
      <c r="C1" s="616"/>
      <c r="D1" s="616"/>
      <c r="E1" s="616"/>
      <c r="F1" s="616"/>
      <c r="G1" s="616"/>
      <c r="H1" s="616"/>
      <c r="I1" s="616"/>
      <c r="J1" s="616"/>
      <c r="K1" s="616"/>
      <c r="L1" s="616"/>
      <c r="M1" s="616"/>
      <c r="N1" s="616"/>
      <c r="O1" s="616"/>
      <c r="P1" s="616"/>
      <c r="Q1" s="616"/>
      <c r="R1" s="616"/>
    </row>
    <row r="2" spans="2:18" ht="13.5" customHeight="1">
      <c r="B2" s="616"/>
      <c r="C2" s="616"/>
      <c r="D2" s="616"/>
      <c r="E2" s="616"/>
      <c r="F2" s="616"/>
      <c r="G2" s="616"/>
      <c r="H2" s="616"/>
      <c r="I2" s="616"/>
      <c r="J2" s="616"/>
      <c r="K2" s="616"/>
      <c r="L2" s="616"/>
      <c r="M2" s="616"/>
      <c r="N2" s="616"/>
      <c r="O2" s="616"/>
      <c r="P2" s="616"/>
      <c r="Q2" s="616"/>
      <c r="R2" s="616"/>
    </row>
    <row r="3" spans="2:18" ht="13.5" customHeight="1">
      <c r="B3" s="616"/>
      <c r="C3" s="616"/>
      <c r="D3" s="616"/>
      <c r="E3" s="616"/>
      <c r="F3" s="616"/>
      <c r="G3" s="616"/>
      <c r="H3" s="616"/>
      <c r="I3" s="616"/>
      <c r="J3" s="616"/>
      <c r="K3" s="616"/>
      <c r="L3" s="616"/>
      <c r="M3" s="616"/>
      <c r="N3" s="616"/>
      <c r="O3" s="616"/>
      <c r="P3" s="616"/>
      <c r="Q3" s="616"/>
      <c r="R3" s="616"/>
    </row>
    <row r="4" spans="2:18" ht="13.5" customHeight="1">
      <c r="B4" s="616"/>
      <c r="C4" s="616"/>
      <c r="D4" s="616"/>
      <c r="E4" s="616"/>
      <c r="F4" s="616"/>
      <c r="G4" s="616"/>
      <c r="H4" s="616"/>
      <c r="I4" s="616"/>
      <c r="J4" s="616"/>
      <c r="K4" s="616"/>
      <c r="L4" s="616"/>
      <c r="M4" s="616"/>
      <c r="N4" s="616"/>
      <c r="O4" s="616"/>
      <c r="P4" s="616"/>
      <c r="Q4" s="616"/>
      <c r="R4" s="616"/>
    </row>
    <row r="5" spans="2:18" ht="13.5" customHeight="1">
      <c r="B5" s="616"/>
      <c r="C5" s="616"/>
      <c r="D5" s="616"/>
      <c r="E5" s="616"/>
      <c r="F5" s="616"/>
      <c r="G5" s="616"/>
      <c r="H5" s="616"/>
      <c r="I5" s="616"/>
      <c r="J5" s="616"/>
      <c r="K5" s="616"/>
      <c r="L5" s="616"/>
      <c r="M5" s="616"/>
      <c r="N5" s="616"/>
      <c r="O5" s="616"/>
      <c r="P5" s="616"/>
      <c r="Q5" s="616"/>
      <c r="R5" s="616"/>
    </row>
    <row r="6" spans="2:18" ht="13.5" customHeight="1">
      <c r="B6" s="616"/>
      <c r="C6" s="616"/>
      <c r="D6" s="616"/>
      <c r="E6" s="616"/>
      <c r="F6" s="616"/>
      <c r="G6" s="616"/>
      <c r="H6" s="616"/>
      <c r="I6" s="616"/>
      <c r="J6" s="616"/>
      <c r="K6" s="616"/>
      <c r="L6" s="616"/>
      <c r="M6" s="616"/>
      <c r="N6" s="616"/>
      <c r="O6" s="616"/>
      <c r="P6" s="616"/>
      <c r="Q6" s="616"/>
      <c r="R6" s="616"/>
    </row>
    <row r="7" spans="2:18" ht="13.5" customHeight="1">
      <c r="B7" s="616"/>
      <c r="C7" s="616"/>
      <c r="D7" s="616"/>
      <c r="E7" s="616"/>
      <c r="F7" s="616"/>
      <c r="G7" s="616"/>
      <c r="H7" s="616"/>
      <c r="I7" s="616"/>
      <c r="J7" s="616"/>
      <c r="K7" s="616"/>
      <c r="L7" s="616"/>
      <c r="M7" s="616"/>
      <c r="N7" s="616"/>
      <c r="O7" s="616"/>
      <c r="P7" s="616"/>
      <c r="Q7" s="616"/>
      <c r="R7" s="616"/>
    </row>
    <row r="8" spans="2:18" ht="13.5" customHeight="1">
      <c r="B8" s="616"/>
      <c r="C8" s="616"/>
      <c r="D8" s="616"/>
      <c r="E8" s="616"/>
      <c r="F8" s="616"/>
      <c r="G8" s="616"/>
      <c r="H8" s="616"/>
      <c r="I8" s="616"/>
      <c r="J8" s="616"/>
      <c r="K8" s="616"/>
      <c r="L8" s="616"/>
      <c r="M8" s="616"/>
      <c r="N8" s="616"/>
      <c r="O8" s="616"/>
      <c r="P8" s="616"/>
      <c r="Q8" s="616"/>
      <c r="R8" s="616"/>
    </row>
    <row r="9" spans="2:18" ht="13.5" customHeight="1">
      <c r="B9" s="616"/>
      <c r="C9" s="616"/>
      <c r="D9" s="616"/>
      <c r="E9" s="616"/>
      <c r="F9" s="616"/>
      <c r="G9" s="616"/>
      <c r="H9" s="616"/>
      <c r="I9" s="616"/>
      <c r="J9" s="616"/>
      <c r="K9" s="616"/>
      <c r="L9" s="616"/>
      <c r="M9" s="616"/>
      <c r="N9" s="616"/>
      <c r="O9" s="616"/>
      <c r="P9" s="616"/>
      <c r="Q9" s="616"/>
      <c r="R9" s="616"/>
    </row>
    <row r="10" spans="2:18" ht="13.5" customHeight="1">
      <c r="B10" s="616"/>
      <c r="C10" s="616"/>
      <c r="D10" s="616"/>
      <c r="E10" s="616"/>
      <c r="F10" s="616"/>
      <c r="G10" s="616"/>
      <c r="H10" s="616"/>
      <c r="I10" s="616"/>
      <c r="J10" s="616"/>
      <c r="K10" s="616"/>
      <c r="L10" s="616"/>
      <c r="M10" s="616"/>
      <c r="N10" s="616"/>
      <c r="O10" s="616"/>
      <c r="P10" s="616"/>
      <c r="Q10" s="616"/>
      <c r="R10" s="616"/>
    </row>
    <row r="11" spans="2:18" ht="13.5" customHeight="1">
      <c r="B11" s="616"/>
      <c r="C11" s="616"/>
      <c r="D11" s="616"/>
      <c r="E11" s="616"/>
      <c r="F11" s="616"/>
      <c r="G11" s="616"/>
      <c r="H11" s="616"/>
      <c r="I11" s="616"/>
      <c r="J11" s="616"/>
      <c r="K11" s="616"/>
      <c r="L11" s="616"/>
      <c r="M11" s="616"/>
      <c r="N11" s="616"/>
      <c r="O11" s="616"/>
      <c r="P11" s="616"/>
      <c r="Q11" s="616"/>
      <c r="R11" s="616"/>
    </row>
    <row r="12" spans="2:18" ht="13.5" customHeight="1">
      <c r="B12" s="616"/>
      <c r="C12" s="616"/>
      <c r="D12" s="616"/>
      <c r="E12" s="616"/>
      <c r="F12" s="616"/>
      <c r="G12" s="616"/>
      <c r="H12" s="616"/>
      <c r="I12" s="616"/>
      <c r="J12" s="616"/>
      <c r="K12" s="616"/>
      <c r="L12" s="616"/>
      <c r="M12" s="616"/>
      <c r="N12" s="616"/>
      <c r="O12" s="616"/>
      <c r="P12" s="616"/>
      <c r="Q12" s="616"/>
      <c r="R12" s="616"/>
    </row>
    <row r="13" spans="2:18" ht="18.75">
      <c r="B13" s="616"/>
      <c r="C13" s="616"/>
      <c r="D13" s="616"/>
      <c r="E13" s="617"/>
      <c r="F13" s="616"/>
      <c r="G13" s="616"/>
      <c r="H13" s="616"/>
      <c r="I13" s="616"/>
      <c r="J13" s="616"/>
      <c r="K13" s="616"/>
      <c r="L13" s="616"/>
      <c r="M13" s="616"/>
      <c r="N13" s="616"/>
      <c r="O13" s="616"/>
      <c r="P13" s="616"/>
      <c r="Q13" s="616"/>
      <c r="R13" s="616"/>
    </row>
    <row r="14" spans="2:18" ht="13.5" customHeight="1">
      <c r="B14" s="616"/>
      <c r="C14" s="616"/>
      <c r="D14" s="616"/>
      <c r="E14" s="616"/>
      <c r="F14" s="616"/>
      <c r="G14" s="616"/>
      <c r="H14" s="616"/>
      <c r="I14" s="616"/>
      <c r="J14" s="616"/>
      <c r="K14" s="616"/>
      <c r="L14" s="616"/>
      <c r="M14" s="616"/>
      <c r="N14" s="616"/>
      <c r="O14" s="616"/>
      <c r="P14" s="616"/>
      <c r="Q14" s="616"/>
      <c r="R14" s="616"/>
    </row>
    <row r="15" spans="2:18" ht="13.5" customHeight="1">
      <c r="B15" s="616"/>
      <c r="C15" s="616"/>
      <c r="D15" s="616"/>
      <c r="E15" s="616"/>
      <c r="F15" s="616"/>
      <c r="G15" s="616"/>
      <c r="H15" s="616"/>
      <c r="I15" s="616"/>
      <c r="J15" s="616"/>
      <c r="K15" s="616"/>
      <c r="L15" s="616"/>
      <c r="M15" s="616"/>
      <c r="N15" s="616"/>
      <c r="O15" s="616"/>
      <c r="P15" s="616"/>
      <c r="Q15" s="616"/>
      <c r="R15" s="616"/>
    </row>
    <row r="16" spans="2:18" ht="13.5" customHeight="1">
      <c r="B16" s="616"/>
      <c r="C16" s="616"/>
      <c r="D16" s="616"/>
      <c r="E16" s="616"/>
      <c r="F16" s="616"/>
      <c r="G16" s="616"/>
      <c r="H16" s="616"/>
      <c r="I16" s="616"/>
      <c r="J16" s="616"/>
      <c r="K16" s="616"/>
      <c r="L16" s="616"/>
      <c r="M16" s="616"/>
      <c r="N16" s="616"/>
      <c r="O16" s="616"/>
      <c r="P16" s="616"/>
      <c r="Q16" s="616"/>
      <c r="R16" s="616"/>
    </row>
    <row r="17" spans="2:18" ht="13.5" customHeight="1">
      <c r="B17" s="616"/>
      <c r="C17" s="616"/>
      <c r="D17" s="616"/>
      <c r="E17" s="616"/>
      <c r="F17" s="616"/>
      <c r="G17" s="616"/>
      <c r="H17" s="616"/>
      <c r="I17" s="616"/>
      <c r="J17" s="616"/>
      <c r="K17" s="616"/>
      <c r="L17" s="616"/>
      <c r="M17" s="616"/>
      <c r="N17" s="616"/>
      <c r="O17" s="616"/>
      <c r="P17" s="616"/>
      <c r="Q17" s="616"/>
      <c r="R17" s="616"/>
    </row>
    <row r="18" spans="2:18" ht="13.5" customHeight="1">
      <c r="B18" s="616"/>
      <c r="C18" s="616"/>
      <c r="D18" s="616"/>
      <c r="E18" s="616"/>
      <c r="F18" s="616"/>
      <c r="G18" s="616"/>
      <c r="H18" s="616"/>
      <c r="I18" s="616"/>
      <c r="J18" s="616"/>
      <c r="K18" s="616"/>
      <c r="L18" s="616"/>
      <c r="M18" s="616"/>
      <c r="N18" s="616"/>
      <c r="O18" s="616"/>
      <c r="P18" s="616"/>
      <c r="Q18" s="616"/>
      <c r="R18" s="616"/>
    </row>
    <row r="19" spans="2:18" ht="13.5" customHeight="1">
      <c r="B19" s="616"/>
      <c r="C19" s="616"/>
      <c r="D19" s="616"/>
      <c r="E19" s="616"/>
      <c r="F19" s="616"/>
      <c r="G19" s="616"/>
      <c r="H19" s="616"/>
      <c r="I19" s="616"/>
      <c r="J19" s="616"/>
      <c r="K19" s="616"/>
      <c r="L19" s="616"/>
      <c r="M19" s="616"/>
      <c r="N19" s="616"/>
      <c r="O19" s="616"/>
      <c r="P19" s="616"/>
      <c r="Q19" s="616"/>
      <c r="R19" s="616"/>
    </row>
    <row r="20" spans="2:18" ht="13.5" customHeight="1">
      <c r="B20" s="616"/>
      <c r="C20" s="616"/>
      <c r="D20" s="616"/>
      <c r="E20" s="616"/>
      <c r="F20" s="616"/>
      <c r="G20" s="616"/>
      <c r="H20" s="616"/>
      <c r="I20" s="616"/>
      <c r="J20" s="616"/>
      <c r="K20" s="616"/>
      <c r="L20" s="616"/>
      <c r="M20" s="616"/>
      <c r="N20" s="616"/>
      <c r="O20" s="616"/>
      <c r="P20" s="616"/>
      <c r="Q20" s="616"/>
      <c r="R20" s="616"/>
    </row>
    <row r="21" spans="2:18" ht="13.5" customHeight="1">
      <c r="B21" s="616"/>
      <c r="C21" s="616"/>
      <c r="D21" s="616"/>
      <c r="E21" s="616"/>
      <c r="F21" s="616"/>
      <c r="G21" s="616"/>
      <c r="H21" s="616"/>
      <c r="I21" s="616"/>
      <c r="J21" s="616"/>
      <c r="K21" s="616"/>
      <c r="L21" s="616"/>
      <c r="M21" s="616"/>
      <c r="N21" s="616"/>
      <c r="O21" s="616"/>
      <c r="P21" s="616"/>
      <c r="Q21" s="616"/>
      <c r="R21" s="616"/>
    </row>
    <row r="22" spans="2:18" ht="13.5" customHeight="1">
      <c r="B22" s="616"/>
      <c r="C22" s="616"/>
      <c r="D22" s="616"/>
      <c r="E22" s="616"/>
      <c r="F22" s="616"/>
      <c r="G22" s="616"/>
      <c r="H22" s="616"/>
      <c r="I22" s="616"/>
      <c r="J22" s="616"/>
      <c r="K22" s="616"/>
      <c r="L22" s="616"/>
      <c r="M22" s="616"/>
      <c r="N22" s="616"/>
      <c r="O22" s="616"/>
      <c r="P22" s="616"/>
      <c r="Q22" s="616"/>
      <c r="R22" s="616"/>
    </row>
    <row r="23" spans="2:18" ht="13.5" customHeight="1">
      <c r="B23" s="616"/>
      <c r="C23" s="616"/>
      <c r="D23" s="616"/>
      <c r="E23" s="616"/>
      <c r="F23" s="616"/>
      <c r="G23" s="616"/>
      <c r="H23" s="616"/>
      <c r="I23" s="616"/>
      <c r="J23" s="616"/>
      <c r="K23" s="616"/>
      <c r="L23" s="616"/>
      <c r="M23" s="616"/>
      <c r="N23" s="616"/>
      <c r="O23" s="616"/>
      <c r="P23" s="616"/>
      <c r="Q23" s="616"/>
      <c r="R23" s="616"/>
    </row>
    <row r="24" spans="2:18" ht="13.5" customHeight="1">
      <c r="B24" s="616"/>
      <c r="C24" s="616"/>
      <c r="D24" s="616"/>
      <c r="E24" s="616"/>
      <c r="F24" s="616"/>
      <c r="G24" s="616"/>
      <c r="H24" s="616"/>
      <c r="I24" s="616"/>
      <c r="J24" s="616"/>
      <c r="K24" s="616"/>
      <c r="L24" s="616"/>
      <c r="M24" s="616"/>
      <c r="N24" s="616"/>
      <c r="O24" s="616"/>
      <c r="P24" s="616"/>
      <c r="Q24" s="616"/>
      <c r="R24" s="616"/>
    </row>
    <row r="25" spans="2:18" ht="13.5" customHeight="1">
      <c r="B25" s="616"/>
      <c r="C25" s="616"/>
      <c r="D25" s="616"/>
      <c r="E25" s="616"/>
      <c r="F25" s="616"/>
      <c r="G25" s="616"/>
      <c r="H25" s="616"/>
      <c r="I25" s="616"/>
      <c r="J25" s="616"/>
      <c r="K25" s="616"/>
      <c r="L25" s="616"/>
      <c r="M25" s="616"/>
      <c r="N25" s="616"/>
      <c r="O25" s="616"/>
      <c r="P25" s="616"/>
      <c r="Q25" s="616"/>
      <c r="R25" s="616"/>
    </row>
    <row r="26" spans="2:18" ht="13.5" customHeight="1">
      <c r="B26" s="616"/>
      <c r="C26" s="616"/>
      <c r="D26" s="616"/>
      <c r="E26" s="616"/>
      <c r="F26" s="616"/>
      <c r="G26" s="616"/>
      <c r="H26" s="616"/>
      <c r="I26" s="616"/>
      <c r="J26" s="616"/>
      <c r="K26" s="616"/>
      <c r="L26" s="616"/>
      <c r="M26" s="616"/>
      <c r="N26" s="616"/>
      <c r="O26" s="616"/>
      <c r="P26" s="616"/>
      <c r="Q26" s="616"/>
      <c r="R26" s="616"/>
    </row>
    <row r="27" spans="2:18" ht="13.5" customHeight="1">
      <c r="B27" s="616"/>
      <c r="C27" s="616"/>
      <c r="D27" s="616"/>
      <c r="E27" s="616"/>
      <c r="F27" s="616"/>
      <c r="G27" s="616"/>
      <c r="H27" s="616"/>
      <c r="I27" s="616"/>
      <c r="J27" s="616"/>
      <c r="K27" s="616"/>
      <c r="L27" s="616"/>
      <c r="M27" s="616"/>
      <c r="N27" s="616"/>
      <c r="O27" s="616"/>
      <c r="P27" s="616"/>
      <c r="Q27" s="616"/>
      <c r="R27" s="616"/>
    </row>
    <row r="28" spans="2:18" ht="13.5" customHeight="1">
      <c r="B28" s="616"/>
      <c r="C28" s="616"/>
      <c r="D28" s="616"/>
      <c r="E28" s="616"/>
      <c r="F28" s="616"/>
      <c r="G28" s="616"/>
      <c r="H28" s="616"/>
      <c r="I28" s="616"/>
      <c r="J28" s="616"/>
      <c r="K28" s="616"/>
      <c r="L28" s="616"/>
      <c r="M28" s="616"/>
      <c r="N28" s="616"/>
      <c r="O28" s="616"/>
      <c r="P28" s="616"/>
      <c r="Q28" s="616"/>
      <c r="R28" s="616"/>
    </row>
    <row r="29" spans="2:18" ht="13.5" customHeight="1">
      <c r="B29" s="616"/>
      <c r="C29" s="616"/>
      <c r="D29" s="616"/>
      <c r="E29" s="616"/>
      <c r="F29" s="616"/>
      <c r="G29" s="616"/>
      <c r="H29" s="616"/>
      <c r="I29" s="616"/>
      <c r="J29" s="616"/>
      <c r="K29" s="616"/>
      <c r="L29" s="616"/>
      <c r="M29" s="616"/>
      <c r="N29" s="616"/>
      <c r="O29" s="616"/>
      <c r="P29" s="616"/>
      <c r="Q29" s="616"/>
      <c r="R29" s="616"/>
    </row>
    <row r="30" spans="2:18" ht="13.5" customHeight="1">
      <c r="B30" s="616"/>
      <c r="C30" s="616"/>
      <c r="D30" s="616"/>
      <c r="E30" s="616"/>
      <c r="F30" s="616"/>
      <c r="G30" s="616"/>
      <c r="H30" s="616"/>
      <c r="I30" s="616"/>
      <c r="J30" s="616"/>
      <c r="K30" s="616"/>
      <c r="L30" s="616"/>
      <c r="M30" s="616"/>
      <c r="N30" s="616"/>
      <c r="O30" s="616"/>
      <c r="P30" s="616"/>
      <c r="Q30" s="616"/>
      <c r="R30" s="616"/>
    </row>
    <row r="31" spans="2:18" ht="13.5" customHeight="1">
      <c r="B31" s="616"/>
      <c r="C31" s="616"/>
      <c r="D31" s="616"/>
      <c r="E31" s="616"/>
      <c r="F31" s="616"/>
      <c r="G31" s="616"/>
      <c r="H31" s="616"/>
      <c r="I31" s="616"/>
      <c r="J31" s="616"/>
      <c r="K31" s="616"/>
      <c r="L31" s="616"/>
      <c r="M31" s="616"/>
      <c r="N31" s="616"/>
      <c r="O31" s="616"/>
      <c r="P31" s="616"/>
      <c r="Q31" s="616"/>
      <c r="R31" s="616"/>
    </row>
    <row r="32" spans="2:18" ht="13.5" customHeight="1">
      <c r="B32" s="616"/>
      <c r="C32" s="616"/>
      <c r="D32" s="616"/>
      <c r="E32" s="616"/>
      <c r="F32" s="616"/>
      <c r="G32" s="616"/>
      <c r="H32" s="616"/>
      <c r="I32" s="616"/>
      <c r="J32" s="616"/>
      <c r="K32" s="616"/>
      <c r="L32" s="616"/>
      <c r="M32" s="616"/>
      <c r="N32" s="616"/>
      <c r="O32" s="616"/>
      <c r="P32" s="616"/>
      <c r="Q32" s="616"/>
      <c r="R32" s="616"/>
    </row>
    <row r="33" spans="2:18" ht="13.5" customHeight="1">
      <c r="B33" s="616"/>
      <c r="C33" s="616"/>
      <c r="D33" s="616"/>
      <c r="E33" s="616"/>
      <c r="F33" s="616"/>
      <c r="G33" s="616"/>
      <c r="H33" s="616"/>
      <c r="I33" s="616"/>
      <c r="J33" s="616"/>
      <c r="K33" s="616"/>
      <c r="L33" s="616"/>
      <c r="M33" s="616"/>
      <c r="N33" s="616"/>
      <c r="O33" s="616"/>
      <c r="P33" s="616"/>
      <c r="Q33" s="616"/>
      <c r="R33" s="616"/>
    </row>
    <row r="34" spans="2:18" ht="13.5" customHeight="1">
      <c r="B34" s="616"/>
      <c r="C34" s="616"/>
      <c r="D34" s="616"/>
      <c r="E34" s="616"/>
      <c r="F34" s="616"/>
      <c r="G34" s="616"/>
      <c r="H34" s="616"/>
      <c r="I34" s="616"/>
      <c r="J34" s="616"/>
      <c r="K34" s="616"/>
      <c r="L34" s="616"/>
      <c r="M34" s="616"/>
      <c r="N34" s="616"/>
      <c r="O34" s="616"/>
      <c r="P34" s="616"/>
      <c r="Q34" s="616"/>
      <c r="R34" s="616"/>
    </row>
    <row r="35" spans="2:18" ht="13.5" customHeight="1">
      <c r="B35" s="616"/>
      <c r="C35" s="616"/>
      <c r="D35" s="616"/>
      <c r="E35" s="616"/>
      <c r="F35" s="616"/>
      <c r="G35" s="616"/>
      <c r="H35" s="616"/>
      <c r="I35" s="616"/>
      <c r="J35" s="616"/>
      <c r="K35" s="616"/>
      <c r="L35" s="616"/>
      <c r="M35" s="616"/>
      <c r="N35" s="616"/>
      <c r="O35" s="616"/>
      <c r="P35" s="616"/>
      <c r="Q35" s="616"/>
      <c r="R35" s="616"/>
    </row>
    <row r="36" spans="2:18" ht="13.5" customHeight="1">
      <c r="B36" s="616"/>
      <c r="C36" s="616"/>
      <c r="D36" s="616"/>
      <c r="E36" s="616"/>
      <c r="F36" s="616"/>
      <c r="G36" s="616"/>
      <c r="H36" s="616"/>
      <c r="I36" s="616"/>
      <c r="J36" s="616"/>
      <c r="K36" s="616"/>
      <c r="L36" s="616"/>
      <c r="M36" s="616"/>
      <c r="N36" s="616"/>
      <c r="O36" s="616"/>
      <c r="P36" s="616"/>
      <c r="Q36" s="616"/>
      <c r="R36" s="616"/>
    </row>
    <row r="37" spans="2:18" ht="13.5" customHeight="1">
      <c r="G37" s="616"/>
      <c r="H37" s="616"/>
      <c r="I37" s="616"/>
      <c r="J37" s="616"/>
      <c r="K37" s="616"/>
      <c r="L37" s="616"/>
      <c r="M37" s="616"/>
      <c r="N37" s="616"/>
      <c r="O37" s="616"/>
      <c r="P37" s="616"/>
      <c r="Q37" s="616"/>
      <c r="R37" s="616"/>
    </row>
    <row r="38" spans="2:18" ht="13.5" hidden="1" customHeight="1">
      <c r="J38" s="616"/>
      <c r="K38" s="616"/>
      <c r="L38" s="616"/>
      <c r="M38" s="616"/>
      <c r="N38" s="616"/>
      <c r="O38" s="616"/>
      <c r="P38" s="616"/>
      <c r="Q38" s="616"/>
      <c r="R38" s="616"/>
    </row>
    <row r="152" ht="13.5" hidden="1" customHeight="1"/>
  </sheetData>
  <sheetProtection algorithmName="SHA-512" hashValue="iuNPzOZJNIi3r0uQREbkoza7GjT8TqIdJkqyr3zYueofLtIxYpN3Rr3dn0NqHIRU6qViggsl0FxpavEXJRrlGg==" saltValue="+/VBNYPJ2tNElWROzq5Ppg==" spinCount="100000" sheet="1" objects="1" scenarios="1"/>
  <phoneticPr fontId="22"/>
  <printOptions horizontalCentered="1"/>
  <pageMargins left="0.59055118110236227" right="0.59055118110236227" top="0.78740157480314965" bottom="0.59055118110236227" header="0.51181102362204722" footer="0.51181102362204722"/>
  <pageSetup paperSize="0" orientation="portrait" horizontalDpi="0" verticalDpi="0" copies="0" r:id="rId1"/>
  <headerFooter alignWithMargins="0">
    <oddHeader>&amp;L&amp;F&amp;R&amp;A</oddHeader>
    <oddFooter>&amp;C&amp;P/&amp;N</oddFooter>
  </headerFooter>
  <rowBreaks count="1" manualBreakCount="1">
    <brk id="37"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結果_IS</vt:lpstr>
      <vt:lpstr>メイン</vt:lpstr>
      <vt:lpstr>スコア</vt:lpstr>
      <vt:lpstr>クレジット</vt:lpstr>
      <vt:lpstr>クレジット!Print_Area</vt:lpstr>
      <vt:lpstr>スコア!Print_Area</vt:lpstr>
      <vt:lpstr>メイン!Print_Area</vt:lpstr>
      <vt:lpstr>結果_IS!Print_Area</vt:lpstr>
      <vt:lpstr>スコア!Print_Titles</vt:lpstr>
    </vt:vector>
  </TitlesOfParts>
  <Company>IBEC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IBEC</dc:creator>
  <cp:lastModifiedBy>NobufusaYOSHIZAWA</cp:lastModifiedBy>
  <cp:lastPrinted>2016-10-17T02:06:25Z</cp:lastPrinted>
  <dcterms:created xsi:type="dcterms:W3CDTF">2010-08-30T05:31:56Z</dcterms:created>
  <dcterms:modified xsi:type="dcterms:W3CDTF">2017-01-05T02:58:03Z</dcterms:modified>
</cp:coreProperties>
</file>